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AGOSTO 2024\INFORME SEMESTRAL\INFORME GENERAL\"/>
    </mc:Choice>
  </mc:AlternateContent>
  <xr:revisionPtr revIDLastSave="0" documentId="13_ncr:1_{8F419AFA-780B-43F7-AFF0-D64F7DB747B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 DE EGRESOS" sheetId="2" r:id="rId1"/>
    <sheet name=" PRESUPUESTO MODIFICADO DE EGRE" sheetId="1" r:id="rId2"/>
  </sheets>
  <definedNames>
    <definedName name="_xlnm.Print_Area" localSheetId="1">' PRESUPUESTO MODIFICADO DE EGRE'!$A$1:$G$86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69" i="1"/>
  <c r="G35" i="1"/>
  <c r="C60" i="1"/>
  <c r="C59" i="1"/>
  <c r="C46" i="1"/>
  <c r="C43" i="1"/>
  <c r="C42" i="1"/>
  <c r="C40" i="1"/>
  <c r="C39" i="1"/>
  <c r="C38" i="1"/>
  <c r="C37" i="1"/>
  <c r="C36" i="1"/>
  <c r="C33" i="1"/>
  <c r="C30" i="1"/>
  <c r="C27" i="1"/>
  <c r="C26" i="1"/>
  <c r="C25" i="1"/>
  <c r="C23" i="1"/>
  <c r="C22" i="1"/>
  <c r="C21" i="1"/>
  <c r="C20" i="1"/>
  <c r="C14" i="1"/>
  <c r="C13" i="1"/>
  <c r="C11" i="1"/>
  <c r="C10" i="1"/>
  <c r="E66" i="2"/>
  <c r="E71" i="2"/>
  <c r="D68" i="2"/>
  <c r="D58" i="2"/>
  <c r="D57" i="2"/>
  <c r="D44" i="2"/>
  <c r="D41" i="2"/>
  <c r="D40" i="2"/>
  <c r="D38" i="2"/>
  <c r="D37" i="2"/>
  <c r="D36" i="2"/>
  <c r="D35" i="2"/>
  <c r="D34" i="2"/>
  <c r="D31" i="2"/>
  <c r="D28" i="2"/>
  <c r="D25" i="2"/>
  <c r="D24" i="2"/>
  <c r="D23" i="2"/>
  <c r="D21" i="2"/>
  <c r="D20" i="2"/>
  <c r="D19" i="2"/>
  <c r="D18" i="2"/>
  <c r="D12" i="2"/>
  <c r="D11" i="2"/>
  <c r="D9" i="2"/>
  <c r="D8" i="2"/>
  <c r="E22" i="2" l="1"/>
  <c r="E39" i="2"/>
  <c r="G48" i="1" l="1"/>
  <c r="G50" i="1"/>
  <c r="E7" i="2" l="1"/>
  <c r="C76" i="1"/>
  <c r="G74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7" i="1"/>
  <c r="G46" i="1"/>
  <c r="G45" i="1"/>
  <c r="G44" i="1"/>
  <c r="G43" i="1"/>
  <c r="G42" i="1"/>
  <c r="G41" i="1"/>
  <c r="G40" i="1"/>
  <c r="G38" i="1"/>
  <c r="G37" i="1"/>
  <c r="G36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E74" i="2" l="1"/>
  <c r="D74" i="2"/>
  <c r="G14" i="1"/>
  <c r="E76" i="1"/>
  <c r="F76" i="1"/>
  <c r="G39" i="1"/>
  <c r="D76" i="1"/>
  <c r="G76" i="1" l="1"/>
</calcChain>
</file>

<file path=xl/sharedStrings.xml><?xml version="1.0" encoding="utf-8"?>
<sst xmlns="http://schemas.openxmlformats.org/spreadsheetml/2006/main" count="150" uniqueCount="84">
  <si>
    <t>COMISION DE AGUA POTABLE Y ALCANTARILLADO DE TAXCO</t>
  </si>
  <si>
    <t xml:space="preserve">Modificaciones al presupuesto de egresos  a nivel de partida especifica del gasto </t>
  </si>
  <si>
    <t xml:space="preserve">Partida específica del gasto </t>
  </si>
  <si>
    <t>Concepto</t>
  </si>
  <si>
    <t>Presupuesto aprobado</t>
  </si>
  <si>
    <t>Ampliaciones</t>
  </si>
  <si>
    <t>Transferencias</t>
  </si>
  <si>
    <t>Presupuesto modificado</t>
  </si>
  <si>
    <t>(+)</t>
  </si>
  <si>
    <t>(-)</t>
  </si>
  <si>
    <t>ADEUDOS DE EJERCICIOS FISCALES ANTERIORES</t>
  </si>
  <si>
    <t xml:space="preserve">T O T A L E S  </t>
  </si>
  <si>
    <t xml:space="preserve">COMISION DE AGUA POTABLE Y ALCANTARILLADO DE TAXCO </t>
  </si>
  <si>
    <t>CUENTA</t>
  </si>
  <si>
    <t>DESCRIPCION</t>
  </si>
  <si>
    <t>PRESUPUESTO APROBADO</t>
  </si>
  <si>
    <t>SERVICIOS PROFESIONALES</t>
  </si>
  <si>
    <t>SUELDOS AL PERSONAL DE BASE</t>
  </si>
  <si>
    <t xml:space="preserve">CONTRATOS POR HONORARIOS ASIMILABLES A SALARIADOS </t>
  </si>
  <si>
    <t>SUELDOS AL PERSONAL EVENTUAL</t>
  </si>
  <si>
    <t xml:space="preserve">PRIMAS DE VACACIONES </t>
  </si>
  <si>
    <t xml:space="preserve">GRATIFICACION DE  FIN DE AÑO </t>
  </si>
  <si>
    <t xml:space="preserve">COMPENSACION DE FIN DEAÑO </t>
  </si>
  <si>
    <t>APORTACIONES AL IMSS</t>
  </si>
  <si>
    <t>APORTACIONESAL SEGURO DE CESANTA EN EDAD AVANZADA Y VEJEZ</t>
  </si>
  <si>
    <t>INDEMNIZACIONES</t>
  </si>
  <si>
    <t>PAGO DE LIQUIDACIONES</t>
  </si>
  <si>
    <t>PRESTACIONES AL PERSONAL DE BASE</t>
  </si>
  <si>
    <t>ESTIMULO ORDINARIOS</t>
  </si>
  <si>
    <t>ESTIMULOS POR ANTIGÜEDAD</t>
  </si>
  <si>
    <t xml:space="preserve">ESTIMULOS POR PRODUCTIVIDAD </t>
  </si>
  <si>
    <t xml:space="preserve">MATERIALES Y SUMINISTROS </t>
  </si>
  <si>
    <t xml:space="preserve">ARTICULOS Y MATERIALES DE OFICINA </t>
  </si>
  <si>
    <t>MATERIAL PARA MANTENIMIENTO DE LA OFICINA</t>
  </si>
  <si>
    <t>MATERIALES PARA IMPRESIÓN Y REPRODUCCION</t>
  </si>
  <si>
    <t>SUMINISTROS INFORMATICOS</t>
  </si>
  <si>
    <t xml:space="preserve">PRODUCTOS IMPRESOS EN PAPEL </t>
  </si>
  <si>
    <t xml:space="preserve">MATERIALES Y ARTICULOS DE LIMPIEZA </t>
  </si>
  <si>
    <t xml:space="preserve">MATERIAL DE MICROMEDICION </t>
  </si>
  <si>
    <t xml:space="preserve">MADERA Y PRODUCTOS DE MADERA </t>
  </si>
  <si>
    <t>ACCESORIOS Y MATERIAL ELECTRICO</t>
  </si>
  <si>
    <t>OTROS SUBSTANCIAS Y PRODUCTOS QUIMICOS</t>
  </si>
  <si>
    <t>COMBUSTIBLES, LUBRICANTESY ADITIVOS</t>
  </si>
  <si>
    <t>ARTICULOS PARA SERVICIOS GENERALES COMO VESTUARIOS Y UNIFORMES</t>
  </si>
  <si>
    <t xml:space="preserve">ARTICULOS PARA SERVICION GENERALES PARA SEGURIDAD Y PROTECCION PERSONAL </t>
  </si>
  <si>
    <t xml:space="preserve">ACCESORIOS Y MATERIALES MENORES </t>
  </si>
  <si>
    <t xml:space="preserve">ARTICULOS AUXILIARES DE COMPUTO </t>
  </si>
  <si>
    <t xml:space="preserve">SERVICIOS GENERALES </t>
  </si>
  <si>
    <t>ENERGIA ELECTRICA</t>
  </si>
  <si>
    <t>TELEFONIA TRADICIONAL</t>
  </si>
  <si>
    <t>TELEFONIA CELULAR</t>
  </si>
  <si>
    <t>ARRENDAMIENTO DE MAQUINAS, OTROS EQUIPOS Y HERRAMIENTAS</t>
  </si>
  <si>
    <t>SERVICIOS DE INFORMATICA</t>
  </si>
  <si>
    <t>SERVICIOS DE CAPACITACION</t>
  </si>
  <si>
    <t>COMISIONES BANCARIAS</t>
  </si>
  <si>
    <t>SEGURO DE RESPONSABILIDAD PATRIMONIAL DEL ESTADO</t>
  </si>
  <si>
    <t>MANTENIMIENTO Y CONSERVACION DE PLANTA POTABILIZADORA</t>
  </si>
  <si>
    <t>MANTENIMIENTO DE CONSERVACION DE PLANTA TRATADORA DE AGUAS RESIDUALES</t>
  </si>
  <si>
    <t>REPARACION Y MANTENIMIENTO DE LINEAS DE CONDUCCION</t>
  </si>
  <si>
    <t>REPARACION Y MANTENIMIENTO DE LINEAS DE DISTRIBUCION</t>
  </si>
  <si>
    <t>INSTALACION,REPARACION Y MANTENIMIENTO DE MOBILIARIO Y EQUIPO DE ADMINISTRACION</t>
  </si>
  <si>
    <t>INSTALACION,REPARACION Y MANTENIMIENTO DE EQUIPO DE COMPUTO Y TECNOLOGICO DE LA INFORMACION</t>
  </si>
  <si>
    <t>REPARACIONY MANTENIMIENTO DE EQUIPOS DE TRANSPORTE</t>
  </si>
  <si>
    <t>MANTENIMIENTO Y CONSERVACION DE MAQUINARIA</t>
  </si>
  <si>
    <t>DIFUSION POR RADIO,TELEVISION Y OTROS MEDIOS DE MENSAJE SOBRE PROGRAMACION Y ACTIVIDAD</t>
  </si>
  <si>
    <t>SERVICIO DE CREACION Y DIFUSION DE CONTENIDO EXCLUSIVAMNETE A TRAVES DE INTERNET</t>
  </si>
  <si>
    <t>VIATICOS EN EL PAIS</t>
  </si>
  <si>
    <t>GASTOS DE ORDEN SOCIAL Y CULTURAL</t>
  </si>
  <si>
    <t>DERECHOS CNA EXTRACCION DE AGUAS NACIONALES</t>
  </si>
  <si>
    <t>DERECHOS CNA DESCARGA DE AGUAS RESIDUALES</t>
  </si>
  <si>
    <t>IMPUESTO SOBRE NOMINA Y OTROS QUE SE DERIVEN DE UNA RELACION LABORAL</t>
  </si>
  <si>
    <t>SERVICIOS DE ALIMENTACION</t>
  </si>
  <si>
    <t>OTROS SERVICIOS GENERALES</t>
  </si>
  <si>
    <t>SERVICIOS DE PIPAS</t>
  </si>
  <si>
    <t>BIENES MUEBLES,INMUEBLES E INTANGIBLES</t>
  </si>
  <si>
    <t>EQUIPO DE COMPUTACION</t>
  </si>
  <si>
    <t>VEHICULOS Y EQUIPOS TERRESTRE</t>
  </si>
  <si>
    <t>HERRAMIENTAS Y MAQUINAS- HERRAMIENTA</t>
  </si>
  <si>
    <t>ADEFAS</t>
  </si>
  <si>
    <t>PRESUPUESTO DE EGRESOS 2024</t>
  </si>
  <si>
    <t>OTROS MATERIALES DE FERRETERIA PARA CONSTRUCCION</t>
  </si>
  <si>
    <t>MOBILIARIO Y EQUIPO</t>
  </si>
  <si>
    <t>PRESUPUESTO APROBADO DE EGRESOS 2024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</si>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</sst>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rgb="FF40404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43" fontId="2" fillId="0" borderId="0" xfId="1" applyNumberFormat="1" applyFont="1" applyAlignment="1"/>
    <xf numFmtId="0" fontId="1" fillId="0" borderId="0" xfId="1" applyFont="1"/>
    <xf numFmtId="0" fontId="3" fillId="0" borderId="0" xfId="2" applyFont="1" applyAlignment="1"/>
    <xf numFmtId="43" fontId="3" fillId="0" borderId="0" xfId="1" applyNumberFormat="1" applyFont="1" applyAlignment="1"/>
    <xf numFmtId="0" fontId="4" fillId="0" borderId="0" xfId="1" applyFont="1"/>
    <xf numFmtId="0" fontId="5" fillId="0" borderId="9" xfId="1" quotePrefix="1" applyFont="1" applyBorder="1" applyAlignment="1">
      <alignment horizontal="center" vertical="center"/>
    </xf>
    <xf numFmtId="43" fontId="5" fillId="0" borderId="9" xfId="1" quotePrefix="1" applyNumberFormat="1" applyFont="1" applyBorder="1" applyAlignment="1">
      <alignment horizontal="center"/>
    </xf>
    <xf numFmtId="43" fontId="6" fillId="2" borderId="10" xfId="1" applyNumberFormat="1" applyFont="1" applyFill="1" applyBorder="1" applyAlignment="1">
      <alignment horizontal="center" wrapText="1"/>
    </xf>
    <xf numFmtId="43" fontId="7" fillId="0" borderId="10" xfId="0" applyNumberFormat="1" applyFont="1" applyFill="1" applyBorder="1" applyAlignment="1" applyProtection="1">
      <alignment horizontal="right" wrapText="1"/>
    </xf>
    <xf numFmtId="43" fontId="7" fillId="0" borderId="10" xfId="0" applyNumberFormat="1" applyFont="1" applyFill="1" applyBorder="1" applyAlignment="1" applyProtection="1">
      <alignment wrapText="1"/>
    </xf>
    <xf numFmtId="43" fontId="5" fillId="0" borderId="10" xfId="1" applyNumberFormat="1" applyFont="1" applyBorder="1" applyAlignment="1"/>
    <xf numFmtId="43" fontId="5" fillId="0" borderId="10" xfId="1" applyNumberFormat="1" applyFont="1" applyBorder="1" applyAlignment="1">
      <alignment horizontal="right"/>
    </xf>
    <xf numFmtId="0" fontId="5" fillId="0" borderId="0" xfId="1" applyFont="1"/>
    <xf numFmtId="0" fontId="5" fillId="0" borderId="0" xfId="1" applyFont="1" applyBorder="1"/>
    <xf numFmtId="43" fontId="7" fillId="0" borderId="9" xfId="0" applyNumberFormat="1" applyFont="1" applyFill="1" applyBorder="1" applyAlignment="1" applyProtection="1">
      <alignment horizontal="right" wrapText="1"/>
    </xf>
    <xf numFmtId="0" fontId="5" fillId="0" borderId="6" xfId="1" applyFont="1" applyBorder="1"/>
    <xf numFmtId="0" fontId="6" fillId="0" borderId="8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43" fontId="5" fillId="0" borderId="9" xfId="1" applyNumberFormat="1" applyFont="1" applyBorder="1" applyAlignment="1">
      <alignment horizontal="right"/>
    </xf>
    <xf numFmtId="43" fontId="5" fillId="0" borderId="0" xfId="1" applyNumberFormat="1" applyFont="1" applyBorder="1" applyAlignment="1"/>
    <xf numFmtId="0" fontId="8" fillId="0" borderId="0" xfId="3" applyFont="1" applyFill="1" applyBorder="1" applyAlignment="1">
      <alignment vertical="center"/>
    </xf>
    <xf numFmtId="0" fontId="1" fillId="0" borderId="0" xfId="1" applyFont="1" applyFill="1"/>
    <xf numFmtId="43" fontId="8" fillId="0" borderId="0" xfId="3" applyNumberFormat="1" applyFont="1" applyFill="1" applyBorder="1" applyAlignment="1"/>
    <xf numFmtId="43" fontId="1" fillId="0" borderId="0" xfId="1" applyNumberFormat="1" applyFont="1" applyFill="1" applyAlignment="1"/>
    <xf numFmtId="43" fontId="1" fillId="0" borderId="0" xfId="1" applyNumberFormat="1" applyFont="1" applyAlignment="1"/>
    <xf numFmtId="0" fontId="10" fillId="0" borderId="0" xfId="0" applyFont="1" applyFill="1"/>
    <xf numFmtId="0" fontId="10" fillId="0" borderId="0" xfId="0" applyFont="1" applyFill="1" applyAlignment="1"/>
    <xf numFmtId="49" fontId="10" fillId="0" borderId="0" xfId="0" applyNumberFormat="1" applyFont="1" applyFill="1"/>
    <xf numFmtId="0" fontId="11" fillId="0" borderId="0" xfId="0" applyNumberFormat="1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/>
    <xf numFmtId="43" fontId="10" fillId="0" borderId="0" xfId="0" applyNumberFormat="1" applyFont="1" applyFill="1"/>
    <xf numFmtId="43" fontId="11" fillId="0" borderId="0" xfId="0" applyNumberFormat="1" applyFont="1" applyFill="1"/>
    <xf numFmtId="43" fontId="11" fillId="0" borderId="0" xfId="4" applyFont="1" applyFill="1"/>
    <xf numFmtId="43" fontId="12" fillId="0" borderId="0" xfId="0" applyNumberFormat="1" applyFont="1" applyFill="1"/>
    <xf numFmtId="4" fontId="10" fillId="0" borderId="0" xfId="0" applyNumberFormat="1" applyFont="1" applyFill="1"/>
    <xf numFmtId="43" fontId="5" fillId="0" borderId="0" xfId="1" applyNumberFormat="1" applyFont="1"/>
    <xf numFmtId="43" fontId="5" fillId="0" borderId="9" xfId="1" applyNumberFormat="1" applyFont="1" applyFill="1" applyBorder="1" applyAlignment="1">
      <alignment horizontal="right"/>
    </xf>
    <xf numFmtId="0" fontId="11" fillId="0" borderId="10" xfId="0" applyFont="1" applyFill="1" applyBorder="1"/>
    <xf numFmtId="0" fontId="10" fillId="0" borderId="10" xfId="0" applyFont="1" applyFill="1" applyBorder="1"/>
    <xf numFmtId="43" fontId="10" fillId="0" borderId="10" xfId="0" applyNumberFormat="1" applyFont="1" applyFill="1" applyBorder="1"/>
    <xf numFmtId="43" fontId="7" fillId="0" borderId="11" xfId="0" applyNumberFormat="1" applyFont="1" applyBorder="1" applyAlignment="1">
      <alignment wrapText="1"/>
    </xf>
    <xf numFmtId="43" fontId="7" fillId="0" borderId="12" xfId="0" applyNumberFormat="1" applyFont="1" applyBorder="1" applyAlignment="1">
      <alignment wrapText="1"/>
    </xf>
    <xf numFmtId="43" fontId="7" fillId="0" borderId="13" xfId="0" applyNumberFormat="1" applyFont="1" applyBorder="1" applyAlignment="1">
      <alignment wrapText="1"/>
    </xf>
    <xf numFmtId="43" fontId="7" fillId="0" borderId="14" xfId="0" applyNumberFormat="1" applyFont="1" applyFill="1" applyBorder="1" applyAlignment="1" applyProtection="1">
      <alignment horizontal="right" wrapText="1"/>
    </xf>
    <xf numFmtId="43" fontId="7" fillId="0" borderId="15" xfId="0" applyNumberFormat="1" applyFont="1" applyBorder="1" applyAlignment="1">
      <alignment wrapText="1"/>
    </xf>
    <xf numFmtId="43" fontId="7" fillId="0" borderId="14" xfId="0" applyNumberFormat="1" applyFont="1" applyBorder="1" applyAlignment="1">
      <alignment wrapText="1"/>
    </xf>
    <xf numFmtId="0" fontId="11" fillId="0" borderId="0" xfId="0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43" fontId="6" fillId="2" borderId="10" xfId="1" applyNumberFormat="1" applyFont="1" applyFill="1" applyBorder="1" applyAlignment="1">
      <alignment horizontal="center" wrapText="1"/>
    </xf>
  </cellXfs>
  <cellStyles count="5">
    <cellStyle name="Millares" xfId="4" builtinId="3"/>
    <cellStyle name="Normal" xfId="0" builtinId="0"/>
    <cellStyle name="Normal 15" xfId="2" xr:uid="{00000000-0005-0000-0000-000002000000}"/>
    <cellStyle name="Normal 2 2" xfId="3" xr:uid="{00000000-0005-0000-0000-000003000000}"/>
    <cellStyle name="Normal_transferencias presupuestales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204108</xdr:colOff>
      <xdr:row>78</xdr:row>
      <xdr:rowOff>164646</xdr:rowOff>
    </xdr:from>
    <xdr:to>
      <xdr:col>2</xdr:col>
      <xdr:colOff>1659295</xdr:colOff>
      <xdr:row>88</xdr:row>
      <xdr:rowOff>17302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3183" y="14052096"/>
          <a:ext cx="2036212" cy="1471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ELABORO</a:t>
          </a: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</a:t>
          </a:r>
          <a:r>
            <a:rPr lang="es-MX" sz="1000"/>
            <a:t>_</a:t>
          </a:r>
        </a:p>
        <a:p>
          <a:pPr algn="ctr"/>
          <a:r>
            <a:rPr lang="es-MX" sz="1000">
              <a:solidFill>
                <a:sysClr val="windowText" lastClr="000000"/>
              </a:solidFill>
            </a:rPr>
            <a:t>CP.</a:t>
          </a:r>
          <a:r>
            <a:rPr lang="es-MX" sz="1000" baseline="0">
              <a:solidFill>
                <a:sysClr val="windowText" lastClr="000000"/>
              </a:solidFill>
            </a:rPr>
            <a:t>  JOSE DANIEL MACEDO FLORES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DIRECTOR ADMINISTRATIVO  FINANCIERO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2529569</xdr:colOff>
      <xdr:row>79</xdr:row>
      <xdr:rowOff>28575</xdr:rowOff>
    </xdr:from>
    <xdr:to>
      <xdr:col>2</xdr:col>
      <xdr:colOff>4634594</xdr:colOff>
      <xdr:row>87</xdr:row>
      <xdr:rowOff>97389</xdr:rowOff>
    </xdr:to>
    <xdr:sp macro="" textlink="">
      <xdr:nvSpPr>
        <xdr:cNvPr id="3" name="5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29669" y="14077950"/>
          <a:ext cx="2105025" cy="1364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AUTORIZO</a:t>
          </a: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</a:rPr>
            <a:t>C.P.</a:t>
          </a:r>
          <a:r>
            <a:rPr lang="es-MX" sz="1000" baseline="0">
              <a:solidFill>
                <a:sysClr val="windowText" lastClr="000000"/>
              </a:solidFill>
            </a:rPr>
            <a:t> ALFREDO ESTRADA HERNANDEZ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DIRECTOR GENERAL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4930646</xdr:colOff>
      <xdr:row>79</xdr:row>
      <xdr:rowOff>38878</xdr:rowOff>
    </xdr:from>
    <xdr:to>
      <xdr:col>4</xdr:col>
      <xdr:colOff>680357</xdr:colOff>
      <xdr:row>87</xdr:row>
      <xdr:rowOff>107692</xdr:rowOff>
    </xdr:to>
    <xdr:sp macro="" textlink="">
      <xdr:nvSpPr>
        <xdr:cNvPr id="4" name="5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30746" y="14088253"/>
          <a:ext cx="2731536" cy="1364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>
              <a:solidFill>
                <a:sysClr val="windowText" lastClr="000000"/>
              </a:solidFill>
            </a:rPr>
            <a:t>Vo.</a:t>
          </a:r>
          <a:r>
            <a:rPr lang="es-MX" sz="1000" baseline="0">
              <a:solidFill>
                <a:sysClr val="windowText" lastClr="000000"/>
              </a:solidFill>
            </a:rPr>
            <a:t> Bo. </a:t>
          </a:r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endParaRPr lang="es-MX" sz="1000">
            <a:solidFill>
              <a:sysClr val="windowText" lastClr="000000"/>
            </a:solidFill>
          </a:endParaRPr>
        </a:p>
        <a:p>
          <a:pPr algn="ctr"/>
          <a:r>
            <a:rPr lang="es-MX" sz="1000">
              <a:solidFill>
                <a:sysClr val="windowText" lastClr="000000"/>
              </a:solidFill>
            </a:rPr>
            <a:t>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</a:rPr>
            <a:t>C.P.</a:t>
          </a:r>
          <a:r>
            <a:rPr lang="es-MX" sz="1000" baseline="0">
              <a:solidFill>
                <a:sysClr val="windowText" lastClr="000000"/>
              </a:solidFill>
            </a:rPr>
            <a:t> BULMARO MUNDO REYNA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</a:rPr>
            <a:t>AUDITOR INTERNO</a:t>
          </a:r>
          <a:endParaRPr lang="es-MX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1152525</xdr:colOff>
      <xdr:row>5</xdr:row>
      <xdr:rowOff>180553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13797B16-445F-411D-B3AD-9E389041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61925"/>
          <a:ext cx="1733550" cy="8282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1</xdr:row>
      <xdr:rowOff>28575</xdr:rowOff>
    </xdr:from>
    <xdr:to>
      <xdr:col>4</xdr:col>
      <xdr:colOff>285750</xdr:colOff>
      <xdr:row>5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884ED3-4ED0-46CA-B039-B3CD3F28089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34175" y="190500"/>
          <a:ext cx="1209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77</xdr:row>
      <xdr:rowOff>209550</xdr:rowOff>
    </xdr:from>
    <xdr:to>
      <xdr:col>1</xdr:col>
      <xdr:colOff>1740937</xdr:colOff>
      <xdr:row>85</xdr:row>
      <xdr:rowOff>157456</xdr:rowOff>
    </xdr:to>
    <xdr:sp macro="" textlink="">
      <xdr:nvSpPr>
        <xdr:cNvPr id="10" name="3 Rectángul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14325" y="13811250"/>
          <a:ext cx="2036212" cy="1471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 b="1">
              <a:solidFill>
                <a:sysClr val="windowText" lastClr="000000"/>
              </a:solidFill>
            </a:rPr>
            <a:t>ELABORO</a:t>
          </a: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_________________________</a:t>
          </a:r>
          <a:r>
            <a:rPr lang="es-MX" sz="1000" b="1"/>
            <a:t>_</a:t>
          </a: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C.P.JOSE</a:t>
          </a:r>
          <a:r>
            <a:rPr lang="es-MX" sz="1000" b="1" baseline="0">
              <a:solidFill>
                <a:sysClr val="windowText" lastClr="000000"/>
              </a:solidFill>
            </a:rPr>
            <a:t> DANIEL MACEDO FLORES</a:t>
          </a:r>
        </a:p>
        <a:p>
          <a:pPr algn="ctr"/>
          <a:r>
            <a:rPr lang="es-MX" sz="1000" b="1" baseline="0">
              <a:solidFill>
                <a:sysClr val="windowText" lastClr="000000"/>
              </a:solidFill>
            </a:rPr>
            <a:t>DIRECTOR ADMINISTRATIVO  FINANCIERO</a:t>
          </a:r>
          <a:endParaRPr lang="es-MX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2611211</xdr:colOff>
      <xdr:row>78</xdr:row>
      <xdr:rowOff>16329</xdr:rowOff>
    </xdr:from>
    <xdr:to>
      <xdr:col>3</xdr:col>
      <xdr:colOff>649061</xdr:colOff>
      <xdr:row>85</xdr:row>
      <xdr:rowOff>75618</xdr:rowOff>
    </xdr:to>
    <xdr:sp macro="" textlink="">
      <xdr:nvSpPr>
        <xdr:cNvPr id="11" name="5 Rectángul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20811" y="13837104"/>
          <a:ext cx="2105025" cy="1364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 b="1">
              <a:solidFill>
                <a:sysClr val="windowText" lastClr="000000"/>
              </a:solidFill>
            </a:rPr>
            <a:t>AUTORIZO</a:t>
          </a: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___________________________</a:t>
          </a:r>
        </a:p>
        <a:p>
          <a:pPr algn="ctr"/>
          <a:r>
            <a:rPr lang="es-MX" sz="1000" b="1" baseline="0">
              <a:solidFill>
                <a:sysClr val="windowText" lastClr="000000"/>
              </a:solidFill>
            </a:rPr>
            <a:t>C.P. ALFREDO ESTRADA HERNANDEZ</a:t>
          </a:r>
        </a:p>
        <a:p>
          <a:pPr algn="ctr"/>
          <a:r>
            <a:rPr lang="es-MX" sz="1000" b="1" baseline="0">
              <a:solidFill>
                <a:sysClr val="windowText" lastClr="000000"/>
              </a:solidFill>
            </a:rPr>
            <a:t>DIRECTOR GENERAL</a:t>
          </a:r>
          <a:endParaRPr lang="es-MX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59288</xdr:colOff>
      <xdr:row>78</xdr:row>
      <xdr:rowOff>26632</xdr:rowOff>
    </xdr:from>
    <xdr:to>
      <xdr:col>7</xdr:col>
      <xdr:colOff>9524</xdr:colOff>
      <xdr:row>85</xdr:row>
      <xdr:rowOff>85921</xdr:rowOff>
    </xdr:to>
    <xdr:sp macro="" textlink="">
      <xdr:nvSpPr>
        <xdr:cNvPr id="12" name="5 Rectángul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621888" y="13847407"/>
          <a:ext cx="2607711" cy="13642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 b="1">
              <a:solidFill>
                <a:sysClr val="windowText" lastClr="000000"/>
              </a:solidFill>
            </a:rPr>
            <a:t>Vo.</a:t>
          </a:r>
          <a:r>
            <a:rPr lang="es-MX" sz="1000" b="1" baseline="0">
              <a:solidFill>
                <a:sysClr val="windowText" lastClr="000000"/>
              </a:solidFill>
            </a:rPr>
            <a:t> Bo. </a:t>
          </a:r>
          <a:endParaRPr lang="es-MX" sz="1000" b="1">
            <a:solidFill>
              <a:sysClr val="windowText" lastClr="000000"/>
            </a:solidFill>
          </a:endParaRP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endParaRPr lang="es-MX" sz="1000" b="1">
            <a:solidFill>
              <a:sysClr val="windowText" lastClr="000000"/>
            </a:solidFill>
          </a:endParaRP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__________________________</a:t>
          </a: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C.P.</a:t>
          </a:r>
          <a:r>
            <a:rPr lang="es-MX" sz="1000" b="1" baseline="0">
              <a:solidFill>
                <a:sysClr val="windowText" lastClr="000000"/>
              </a:solidFill>
            </a:rPr>
            <a:t> BULMARO MUNDO REYNA</a:t>
          </a:r>
        </a:p>
        <a:p>
          <a:pPr algn="ctr"/>
          <a:r>
            <a:rPr lang="es-MX" sz="1000" b="1" baseline="0">
              <a:solidFill>
                <a:sysClr val="windowText" lastClr="000000"/>
              </a:solidFill>
            </a:rPr>
            <a:t>AUDITOR INTERNO</a:t>
          </a:r>
          <a:endParaRPr lang="es-MX" sz="1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209549</xdr:rowOff>
    </xdr:from>
    <xdr:to>
      <xdr:col>1</xdr:col>
      <xdr:colOff>464955</xdr:colOff>
      <xdr:row>4</xdr:row>
      <xdr:rowOff>132398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071438B-B4DB-4A87-9CB0-CA4F23CCC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4"/>
          <a:ext cx="1074555" cy="51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676275</xdr:colOff>
      <xdr:row>2</xdr:row>
      <xdr:rowOff>38101</xdr:rowOff>
    </xdr:from>
    <xdr:to>
      <xdr:col>6</xdr:col>
      <xdr:colOff>790575</xdr:colOff>
      <xdr:row>5</xdr:row>
      <xdr:rowOff>38101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F3F7484-D751-463A-8366-D53C1534B4A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24700" y="914401"/>
          <a:ext cx="1000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8"/>
  <sheetViews>
    <sheetView workbookViewId="0">
      <selection activeCell="J27" sqref="J27"/>
    </sheetView>
  </sheetViews>
  <sheetFormatPr baseColWidth="10" defaultRowHeight="12.75" x14ac:dyDescent="0.2"/>
  <cols>
    <col min="1" max="1" width="3.28515625" style="27" customWidth="1"/>
    <col min="2" max="2" width="8.7109375" style="27" customWidth="1"/>
    <col min="3" max="3" width="87.85546875" style="27" bestFit="1" customWidth="1"/>
    <col min="4" max="5" width="15" style="27" customWidth="1"/>
    <col min="6" max="6" width="12" style="27" customWidth="1"/>
    <col min="7" max="16384" width="11.42578125" style="27"/>
  </cols>
  <sheetData>
    <row r="3" spans="1:16" x14ac:dyDescent="0.2">
      <c r="B3" s="49" t="s">
        <v>12</v>
      </c>
      <c r="C3" s="49"/>
      <c r="D3" s="49"/>
      <c r="E3" s="49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">
      <c r="B4" s="49" t="s">
        <v>79</v>
      </c>
      <c r="C4" s="49"/>
      <c r="D4" s="49"/>
      <c r="E4" s="49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2">
      <c r="D5" s="29"/>
    </row>
    <row r="6" spans="1:16" ht="73.5" customHeight="1" x14ac:dyDescent="0.2">
      <c r="B6" s="30" t="s">
        <v>13</v>
      </c>
      <c r="C6" s="30" t="s">
        <v>14</v>
      </c>
      <c r="D6" s="31" t="s">
        <v>15</v>
      </c>
      <c r="E6" s="32"/>
    </row>
    <row r="7" spans="1:16" x14ac:dyDescent="0.2">
      <c r="A7" s="32"/>
      <c r="B7" s="32">
        <v>10000</v>
      </c>
      <c r="C7" s="32" t="s">
        <v>16</v>
      </c>
      <c r="E7" s="34">
        <f>SUM(D8:D21)</f>
        <v>27257576.169999998</v>
      </c>
    </row>
    <row r="8" spans="1:16" x14ac:dyDescent="0.2">
      <c r="B8" s="27">
        <v>11301</v>
      </c>
      <c r="C8" s="27" t="s">
        <v>17</v>
      </c>
      <c r="D8" s="33">
        <f>2131748+6919891.2+2636901+1371410</f>
        <v>13059950.199999999</v>
      </c>
      <c r="E8" s="34"/>
    </row>
    <row r="9" spans="1:16" x14ac:dyDescent="0.2">
      <c r="B9" s="27">
        <v>12101</v>
      </c>
      <c r="C9" s="27" t="s">
        <v>18</v>
      </c>
      <c r="D9" s="33">
        <f>590610+305509.7+377580</f>
        <v>1273699.7</v>
      </c>
      <c r="E9" s="34"/>
    </row>
    <row r="10" spans="1:16" x14ac:dyDescent="0.2">
      <c r="B10" s="27">
        <v>12201</v>
      </c>
      <c r="C10" s="27" t="s">
        <v>19</v>
      </c>
      <c r="D10" s="33">
        <v>50000</v>
      </c>
      <c r="E10" s="34"/>
    </row>
    <row r="11" spans="1:16" x14ac:dyDescent="0.2">
      <c r="B11" s="27">
        <v>13201</v>
      </c>
      <c r="C11" s="27" t="s">
        <v>20</v>
      </c>
      <c r="D11" s="33">
        <f>38177+118492+50478.05+16513</f>
        <v>223660.05</v>
      </c>
      <c r="E11" s="34"/>
    </row>
    <row r="12" spans="1:16" x14ac:dyDescent="0.2">
      <c r="B12" s="27">
        <v>13203</v>
      </c>
      <c r="C12" s="27" t="s">
        <v>21</v>
      </c>
      <c r="D12" s="33">
        <f>221192+806902.11+370457+207497</f>
        <v>1606048.1099999999</v>
      </c>
      <c r="E12" s="34"/>
    </row>
    <row r="13" spans="1:16" x14ac:dyDescent="0.2">
      <c r="B13" s="27">
        <v>13205</v>
      </c>
      <c r="C13" s="27" t="s">
        <v>22</v>
      </c>
      <c r="D13" s="33">
        <v>1606048.11</v>
      </c>
      <c r="E13" s="34"/>
    </row>
    <row r="14" spans="1:16" x14ac:dyDescent="0.2">
      <c r="B14" s="27">
        <v>14102</v>
      </c>
      <c r="C14" s="27" t="s">
        <v>23</v>
      </c>
      <c r="D14" s="33">
        <v>1980000</v>
      </c>
      <c r="E14" s="34"/>
    </row>
    <row r="15" spans="1:16" x14ac:dyDescent="0.2">
      <c r="B15" s="27">
        <v>14105</v>
      </c>
      <c r="C15" s="27" t="s">
        <v>24</v>
      </c>
      <c r="D15" s="33">
        <v>1194000</v>
      </c>
      <c r="E15" s="34"/>
    </row>
    <row r="16" spans="1:16" x14ac:dyDescent="0.2">
      <c r="B16" s="27">
        <v>15201</v>
      </c>
      <c r="C16" s="27" t="s">
        <v>25</v>
      </c>
      <c r="D16" s="33">
        <v>200000</v>
      </c>
      <c r="E16" s="34"/>
    </row>
    <row r="17" spans="1:6" x14ac:dyDescent="0.2">
      <c r="B17" s="27">
        <v>15202</v>
      </c>
      <c r="C17" s="27" t="s">
        <v>26</v>
      </c>
      <c r="D17" s="33">
        <v>360000</v>
      </c>
      <c r="E17" s="34"/>
    </row>
    <row r="18" spans="1:6" x14ac:dyDescent="0.2">
      <c r="B18" s="27">
        <v>15401</v>
      </c>
      <c r="C18" s="27" t="s">
        <v>27</v>
      </c>
      <c r="D18" s="33">
        <f>724991+2210980+1144100+555421</f>
        <v>4635492</v>
      </c>
      <c r="E18" s="34"/>
    </row>
    <row r="19" spans="1:6" x14ac:dyDescent="0.2">
      <c r="B19" s="27">
        <v>17101</v>
      </c>
      <c r="C19" s="27" t="s">
        <v>28</v>
      </c>
      <c r="D19" s="33">
        <f>45500+200040+61000+26000</f>
        <v>332540</v>
      </c>
      <c r="E19" s="34"/>
      <c r="F19" s="33"/>
    </row>
    <row r="20" spans="1:6" x14ac:dyDescent="0.2">
      <c r="B20" s="27">
        <v>17102</v>
      </c>
      <c r="C20" s="27" t="s">
        <v>29</v>
      </c>
      <c r="D20" s="33">
        <f>13296+26171+24326+1545</f>
        <v>65338</v>
      </c>
      <c r="E20" s="34"/>
    </row>
    <row r="21" spans="1:6" x14ac:dyDescent="0.2">
      <c r="B21" s="27">
        <v>17104</v>
      </c>
      <c r="C21" s="27" t="s">
        <v>30</v>
      </c>
      <c r="D21" s="33">
        <f>61520+84837+467492+56951</f>
        <v>670800</v>
      </c>
      <c r="E21" s="34"/>
      <c r="F21" s="33"/>
    </row>
    <row r="22" spans="1:6" x14ac:dyDescent="0.2">
      <c r="A22" s="32"/>
      <c r="B22" s="32">
        <v>20000</v>
      </c>
      <c r="C22" s="32" t="s">
        <v>31</v>
      </c>
      <c r="D22" s="33"/>
      <c r="E22" s="34">
        <f>SUM(D23:D38)</f>
        <v>2216682.48</v>
      </c>
    </row>
    <row r="23" spans="1:6" x14ac:dyDescent="0.2">
      <c r="B23" s="27">
        <v>21102</v>
      </c>
      <c r="C23" s="27" t="s">
        <v>32</v>
      </c>
      <c r="D23" s="33">
        <f>76174+15890+41915+24821</f>
        <v>158800</v>
      </c>
      <c r="E23" s="34"/>
    </row>
    <row r="24" spans="1:6" x14ac:dyDescent="0.2">
      <c r="B24" s="27">
        <v>21104</v>
      </c>
      <c r="C24" s="27" t="s">
        <v>33</v>
      </c>
      <c r="D24" s="33">
        <f>12736+10000</f>
        <v>22736</v>
      </c>
      <c r="E24" s="34"/>
    </row>
    <row r="25" spans="1:6" x14ac:dyDescent="0.2">
      <c r="B25" s="27">
        <v>21201</v>
      </c>
      <c r="C25" s="27" t="s">
        <v>34</v>
      </c>
      <c r="D25" s="33">
        <f>20142+5640+46731+23852</f>
        <v>96365</v>
      </c>
      <c r="E25" s="34"/>
    </row>
    <row r="26" spans="1:6" x14ac:dyDescent="0.2">
      <c r="B26" s="27">
        <v>21401</v>
      </c>
      <c r="C26" s="27" t="s">
        <v>35</v>
      </c>
      <c r="D26" s="33">
        <v>2400</v>
      </c>
      <c r="E26" s="34"/>
    </row>
    <row r="27" spans="1:6" x14ac:dyDescent="0.2">
      <c r="B27" s="27">
        <v>21504</v>
      </c>
      <c r="C27" s="27" t="s">
        <v>36</v>
      </c>
      <c r="D27" s="33">
        <v>181034.48</v>
      </c>
      <c r="E27" s="34"/>
    </row>
    <row r="28" spans="1:6" x14ac:dyDescent="0.2">
      <c r="B28" s="27">
        <v>21601</v>
      </c>
      <c r="C28" s="27" t="s">
        <v>37</v>
      </c>
      <c r="D28" s="33">
        <f>8477+3473</f>
        <v>11950</v>
      </c>
      <c r="E28" s="34"/>
    </row>
    <row r="29" spans="1:6" x14ac:dyDescent="0.2">
      <c r="B29" s="27">
        <v>23804</v>
      </c>
      <c r="C29" s="27" t="s">
        <v>38</v>
      </c>
      <c r="D29" s="33">
        <v>42900</v>
      </c>
      <c r="E29" s="34"/>
    </row>
    <row r="30" spans="1:6" x14ac:dyDescent="0.2">
      <c r="B30" s="27">
        <v>24401</v>
      </c>
      <c r="C30" s="27" t="s">
        <v>39</v>
      </c>
      <c r="D30" s="33">
        <v>300</v>
      </c>
      <c r="E30" s="34"/>
    </row>
    <row r="31" spans="1:6" x14ac:dyDescent="0.2">
      <c r="B31" s="27">
        <v>24601</v>
      </c>
      <c r="C31" s="27" t="s">
        <v>40</v>
      </c>
      <c r="D31" s="33">
        <f>1000+5000+500</f>
        <v>6500</v>
      </c>
      <c r="E31" s="34"/>
    </row>
    <row r="32" spans="1:6" x14ac:dyDescent="0.2">
      <c r="B32" s="27">
        <v>24901</v>
      </c>
      <c r="C32" s="27" t="s">
        <v>80</v>
      </c>
      <c r="D32" s="33">
        <v>9500</v>
      </c>
      <c r="E32" s="34"/>
    </row>
    <row r="33" spans="1:6" x14ac:dyDescent="0.2">
      <c r="B33" s="27">
        <v>25901</v>
      </c>
      <c r="C33" s="27" t="s">
        <v>41</v>
      </c>
      <c r="D33" s="33">
        <v>1134413</v>
      </c>
      <c r="E33" s="34"/>
    </row>
    <row r="34" spans="1:6" x14ac:dyDescent="0.2">
      <c r="B34" s="27">
        <v>26101</v>
      </c>
      <c r="C34" s="27" t="s">
        <v>42</v>
      </c>
      <c r="D34" s="33">
        <f>14071+307681+58730+43318</f>
        <v>423800</v>
      </c>
      <c r="E34" s="34"/>
    </row>
    <row r="35" spans="1:6" x14ac:dyDescent="0.2">
      <c r="B35" s="27">
        <v>27101</v>
      </c>
      <c r="C35" s="27" t="s">
        <v>43</v>
      </c>
      <c r="D35" s="33">
        <f>5000+29400+10000+5000</f>
        <v>49400</v>
      </c>
      <c r="E35" s="34"/>
    </row>
    <row r="36" spans="1:6" x14ac:dyDescent="0.2">
      <c r="B36" s="27">
        <v>27201</v>
      </c>
      <c r="C36" s="27" t="s">
        <v>44</v>
      </c>
      <c r="D36" s="33">
        <f>1000+500+500</f>
        <v>2000</v>
      </c>
      <c r="E36" s="34"/>
    </row>
    <row r="37" spans="1:6" x14ac:dyDescent="0.2">
      <c r="B37" s="27">
        <v>29101</v>
      </c>
      <c r="C37" s="27" t="s">
        <v>45</v>
      </c>
      <c r="D37" s="33">
        <f>7249+54811+1240</f>
        <v>63300</v>
      </c>
      <c r="E37" s="34"/>
    </row>
    <row r="38" spans="1:6" x14ac:dyDescent="0.2">
      <c r="B38" s="27">
        <v>29402</v>
      </c>
      <c r="C38" s="27" t="s">
        <v>46</v>
      </c>
      <c r="D38" s="33">
        <f>5435+109+3538+2202</f>
        <v>11284</v>
      </c>
      <c r="E38" s="34"/>
    </row>
    <row r="39" spans="1:6" x14ac:dyDescent="0.2">
      <c r="A39" s="32"/>
      <c r="B39" s="32">
        <v>30000</v>
      </c>
      <c r="C39" s="32" t="s">
        <v>47</v>
      </c>
      <c r="D39" s="33"/>
      <c r="E39" s="34">
        <f>SUM(D40:D65)</f>
        <v>26626290.539999999</v>
      </c>
      <c r="F39" s="33"/>
    </row>
    <row r="40" spans="1:6" x14ac:dyDescent="0.2">
      <c r="B40" s="27">
        <v>31101</v>
      </c>
      <c r="C40" s="27" t="s">
        <v>48</v>
      </c>
      <c r="D40" s="33">
        <f>32965+18279675</f>
        <v>18312640</v>
      </c>
      <c r="E40" s="34"/>
      <c r="F40" s="33"/>
    </row>
    <row r="41" spans="1:6" x14ac:dyDescent="0.2">
      <c r="B41" s="27">
        <v>31401</v>
      </c>
      <c r="C41" s="27" t="s">
        <v>49</v>
      </c>
      <c r="D41" s="33">
        <f>55694+4306</f>
        <v>60000</v>
      </c>
      <c r="E41" s="34"/>
    </row>
    <row r="42" spans="1:6" x14ac:dyDescent="0.2">
      <c r="B42" s="27">
        <v>31501</v>
      </c>
      <c r="C42" s="27" t="s">
        <v>50</v>
      </c>
      <c r="D42" s="33">
        <v>59500</v>
      </c>
      <c r="E42" s="34"/>
    </row>
    <row r="43" spans="1:6" x14ac:dyDescent="0.2">
      <c r="B43" s="27">
        <v>32601</v>
      </c>
      <c r="C43" s="27" t="s">
        <v>51</v>
      </c>
      <c r="D43" s="33">
        <v>30000</v>
      </c>
      <c r="E43" s="34"/>
    </row>
    <row r="44" spans="1:6" x14ac:dyDescent="0.2">
      <c r="B44" s="27">
        <v>33301</v>
      </c>
      <c r="C44" s="27" t="s">
        <v>52</v>
      </c>
      <c r="D44" s="33">
        <f>28120+412080</f>
        <v>440200</v>
      </c>
      <c r="E44" s="34"/>
    </row>
    <row r="45" spans="1:6" x14ac:dyDescent="0.2">
      <c r="B45" s="27">
        <v>33401</v>
      </c>
      <c r="C45" s="27" t="s">
        <v>53</v>
      </c>
      <c r="D45" s="33">
        <v>20000</v>
      </c>
      <c r="E45" s="34"/>
    </row>
    <row r="46" spans="1:6" x14ac:dyDescent="0.2">
      <c r="B46" s="27">
        <v>34101</v>
      </c>
      <c r="C46" s="27" t="s">
        <v>54</v>
      </c>
      <c r="D46" s="33">
        <v>104817</v>
      </c>
      <c r="E46" s="34"/>
    </row>
    <row r="47" spans="1:6" x14ac:dyDescent="0.2">
      <c r="B47" s="27">
        <v>34401</v>
      </c>
      <c r="C47" s="27" t="s">
        <v>55</v>
      </c>
      <c r="D47" s="33">
        <v>11000</v>
      </c>
      <c r="E47" s="34"/>
    </row>
    <row r="48" spans="1:6" x14ac:dyDescent="0.2">
      <c r="B48" s="27">
        <v>35101</v>
      </c>
      <c r="C48" s="27" t="s">
        <v>56</v>
      </c>
      <c r="D48" s="33">
        <v>120000</v>
      </c>
      <c r="E48" s="34"/>
    </row>
    <row r="49" spans="2:6" x14ac:dyDescent="0.2">
      <c r="B49" s="27">
        <v>35102</v>
      </c>
      <c r="C49" s="27" t="s">
        <v>57</v>
      </c>
      <c r="D49" s="33">
        <v>864833.31</v>
      </c>
      <c r="E49" s="34"/>
    </row>
    <row r="50" spans="2:6" x14ac:dyDescent="0.2">
      <c r="B50" s="27">
        <v>35103</v>
      </c>
      <c r="C50" s="27" t="s">
        <v>58</v>
      </c>
      <c r="D50" s="33">
        <v>2000000</v>
      </c>
      <c r="E50" s="34"/>
    </row>
    <row r="51" spans="2:6" x14ac:dyDescent="0.2">
      <c r="B51" s="27">
        <v>35104</v>
      </c>
      <c r="C51" s="27" t="s">
        <v>59</v>
      </c>
      <c r="D51" s="33">
        <v>589697</v>
      </c>
      <c r="E51" s="34"/>
    </row>
    <row r="52" spans="2:6" x14ac:dyDescent="0.2">
      <c r="B52" s="27">
        <v>35201</v>
      </c>
      <c r="C52" s="27" t="s">
        <v>60</v>
      </c>
      <c r="D52" s="33">
        <v>6000</v>
      </c>
      <c r="E52" s="34"/>
    </row>
    <row r="53" spans="2:6" x14ac:dyDescent="0.2">
      <c r="B53" s="27">
        <v>35301</v>
      </c>
      <c r="C53" s="27" t="s">
        <v>61</v>
      </c>
      <c r="D53" s="33">
        <v>20000</v>
      </c>
      <c r="E53" s="34"/>
    </row>
    <row r="54" spans="2:6" x14ac:dyDescent="0.2">
      <c r="B54" s="27">
        <v>35501</v>
      </c>
      <c r="C54" s="27" t="s">
        <v>62</v>
      </c>
      <c r="D54" s="33">
        <v>60000</v>
      </c>
      <c r="E54" s="34"/>
    </row>
    <row r="55" spans="2:6" x14ac:dyDescent="0.2">
      <c r="B55" s="27">
        <v>35701</v>
      </c>
      <c r="C55" s="27" t="s">
        <v>63</v>
      </c>
      <c r="D55" s="33">
        <v>29166.69</v>
      </c>
      <c r="E55" s="34"/>
    </row>
    <row r="56" spans="2:6" x14ac:dyDescent="0.2">
      <c r="B56" s="27">
        <v>36101</v>
      </c>
      <c r="C56" s="27" t="s">
        <v>64</v>
      </c>
      <c r="D56" s="33">
        <v>14700</v>
      </c>
      <c r="E56" s="34"/>
    </row>
    <row r="57" spans="2:6" ht="14.25" customHeight="1" x14ac:dyDescent="0.2">
      <c r="B57" s="27">
        <v>36601</v>
      </c>
      <c r="C57" s="27" t="s">
        <v>65</v>
      </c>
      <c r="D57" s="33">
        <f>5600+5000</f>
        <v>10600</v>
      </c>
      <c r="E57" s="34"/>
    </row>
    <row r="58" spans="2:6" x14ac:dyDescent="0.2">
      <c r="B58" s="27">
        <v>37501</v>
      </c>
      <c r="C58" s="27" t="s">
        <v>66</v>
      </c>
      <c r="D58" s="33">
        <f>17160+2640+9040+20443.54</f>
        <v>49283.54</v>
      </c>
      <c r="E58" s="34"/>
    </row>
    <row r="59" spans="2:6" x14ac:dyDescent="0.2">
      <c r="B59" s="27">
        <v>38201</v>
      </c>
      <c r="C59" s="27" t="s">
        <v>67</v>
      </c>
      <c r="D59" s="33">
        <v>104305</v>
      </c>
      <c r="E59" s="34"/>
    </row>
    <row r="60" spans="2:6" x14ac:dyDescent="0.2">
      <c r="B60" s="27">
        <v>39203</v>
      </c>
      <c r="C60" s="27" t="s">
        <v>68</v>
      </c>
      <c r="D60" s="33">
        <v>1162745</v>
      </c>
      <c r="E60" s="34"/>
      <c r="F60" s="33"/>
    </row>
    <row r="61" spans="2:6" x14ac:dyDescent="0.2">
      <c r="B61" s="27">
        <v>39204</v>
      </c>
      <c r="C61" s="27" t="s">
        <v>69</v>
      </c>
      <c r="D61" s="33">
        <v>1300000</v>
      </c>
      <c r="E61" s="34"/>
    </row>
    <row r="62" spans="2:6" x14ac:dyDescent="0.2">
      <c r="B62" s="27">
        <v>39801</v>
      </c>
      <c r="C62" s="27" t="s">
        <v>70</v>
      </c>
      <c r="D62" s="33">
        <v>606603</v>
      </c>
      <c r="E62" s="34"/>
    </row>
    <row r="63" spans="2:6" x14ac:dyDescent="0.2">
      <c r="B63" s="27">
        <v>39901</v>
      </c>
      <c r="C63" s="27" t="s">
        <v>71</v>
      </c>
      <c r="D63" s="33">
        <v>21200</v>
      </c>
      <c r="E63" s="34"/>
    </row>
    <row r="64" spans="2:6" x14ac:dyDescent="0.2">
      <c r="B64" s="27">
        <v>39902</v>
      </c>
      <c r="C64" s="27" t="s">
        <v>72</v>
      </c>
      <c r="D64" s="33">
        <v>192000</v>
      </c>
      <c r="E64" s="34"/>
    </row>
    <row r="65" spans="2:5" x14ac:dyDescent="0.2">
      <c r="B65" s="27">
        <v>39903</v>
      </c>
      <c r="C65" s="27" t="s">
        <v>73</v>
      </c>
      <c r="D65" s="33">
        <v>437000</v>
      </c>
      <c r="E65" s="34"/>
    </row>
    <row r="66" spans="2:5" x14ac:dyDescent="0.2">
      <c r="B66" s="32">
        <v>50000</v>
      </c>
      <c r="C66" s="32" t="s">
        <v>74</v>
      </c>
      <c r="D66" s="33"/>
      <c r="E66" s="34">
        <f>SUM(D67:D70)</f>
        <v>236399</v>
      </c>
    </row>
    <row r="67" spans="2:5" x14ac:dyDescent="0.2">
      <c r="B67" s="27">
        <v>51107</v>
      </c>
      <c r="C67" s="27" t="s">
        <v>81</v>
      </c>
      <c r="D67" s="33">
        <v>6000</v>
      </c>
      <c r="E67" s="34"/>
    </row>
    <row r="68" spans="2:5" x14ac:dyDescent="0.2">
      <c r="B68" s="27">
        <v>51503</v>
      </c>
      <c r="C68" s="27" t="s">
        <v>75</v>
      </c>
      <c r="D68" s="33">
        <f>15399+15000+20000+50000</f>
        <v>100399</v>
      </c>
      <c r="E68" s="34"/>
    </row>
    <row r="69" spans="2:5" ht="11.25" customHeight="1" x14ac:dyDescent="0.2">
      <c r="B69" s="27">
        <v>54101</v>
      </c>
      <c r="C69" s="27" t="s">
        <v>76</v>
      </c>
      <c r="D69" s="33">
        <v>100000</v>
      </c>
      <c r="E69" s="34"/>
    </row>
    <row r="70" spans="2:5" x14ac:dyDescent="0.2">
      <c r="B70" s="27">
        <v>56704</v>
      </c>
      <c r="C70" s="27" t="s">
        <v>77</v>
      </c>
      <c r="D70" s="33">
        <v>30000</v>
      </c>
      <c r="E70" s="34"/>
    </row>
    <row r="71" spans="2:5" x14ac:dyDescent="0.2">
      <c r="B71" s="32">
        <v>99000</v>
      </c>
      <c r="C71" s="32" t="s">
        <v>10</v>
      </c>
      <c r="D71" s="33"/>
      <c r="E71" s="34">
        <f>SUM(D72)</f>
        <v>120000.23</v>
      </c>
    </row>
    <row r="72" spans="2:5" x14ac:dyDescent="0.2">
      <c r="B72" s="27">
        <v>99101</v>
      </c>
      <c r="C72" s="27" t="s">
        <v>78</v>
      </c>
      <c r="D72" s="33">
        <v>120000.23</v>
      </c>
      <c r="E72" s="33"/>
    </row>
    <row r="73" spans="2:5" x14ac:dyDescent="0.2">
      <c r="D73" s="33"/>
    </row>
    <row r="74" spans="2:5" x14ac:dyDescent="0.2">
      <c r="C74" s="32" t="s">
        <v>82</v>
      </c>
      <c r="D74" s="34">
        <f>SUM(D8:D73)</f>
        <v>56456948.419999994</v>
      </c>
      <c r="E74" s="34">
        <f>SUM(E7:E72)</f>
        <v>56456948.419999994</v>
      </c>
    </row>
    <row r="75" spans="2:5" x14ac:dyDescent="0.2">
      <c r="C75" s="35"/>
    </row>
    <row r="77" spans="2:5" x14ac:dyDescent="0.2">
      <c r="D77" s="36"/>
    </row>
    <row r="78" spans="2:5" x14ac:dyDescent="0.2">
      <c r="D78" s="35"/>
    </row>
    <row r="79" spans="2:5" x14ac:dyDescent="0.2">
      <c r="D79" s="33"/>
    </row>
    <row r="92" spans="5:5" x14ac:dyDescent="0.2">
      <c r="E92" s="37"/>
    </row>
    <row r="93" spans="5:5" x14ac:dyDescent="0.2">
      <c r="E93" s="37"/>
    </row>
    <row r="94" spans="5:5" x14ac:dyDescent="0.2">
      <c r="E94" s="37"/>
    </row>
    <row r="95" spans="5:5" x14ac:dyDescent="0.2">
      <c r="E95" s="37"/>
    </row>
    <row r="96" spans="5:5" x14ac:dyDescent="0.2">
      <c r="E96" s="37"/>
    </row>
    <row r="97" spans="5:5" x14ac:dyDescent="0.2">
      <c r="E97" s="37"/>
    </row>
    <row r="98" spans="5:5" x14ac:dyDescent="0.2">
      <c r="E98" s="3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tabSelected="1" topLeftCell="A28" zoomScaleNormal="100" workbookViewId="0">
      <selection activeCell="D54" sqref="D54"/>
    </sheetView>
  </sheetViews>
  <sheetFormatPr baseColWidth="10" defaultRowHeight="12.75" x14ac:dyDescent="0.2"/>
  <cols>
    <col min="1" max="1" width="9.140625" style="3" customWidth="1"/>
    <col min="2" max="2" width="47.7109375" style="3" customWidth="1"/>
    <col min="3" max="7" width="13.28515625" style="26" customWidth="1"/>
    <col min="8" max="251" width="11.42578125" style="3"/>
    <col min="252" max="252" width="12.140625" style="3" customWidth="1"/>
    <col min="253" max="253" width="33.140625" style="3" customWidth="1"/>
    <col min="254" max="254" width="13.7109375" style="3" customWidth="1"/>
    <col min="255" max="255" width="14.42578125" style="3" customWidth="1"/>
    <col min="256" max="256" width="14.140625" style="3" customWidth="1"/>
    <col min="257" max="257" width="14.28515625" style="3" customWidth="1"/>
    <col min="258" max="258" width="14.5703125" style="3" customWidth="1"/>
    <col min="259" max="259" width="14.28515625" style="3" customWidth="1"/>
    <col min="260" max="260" width="31.5703125" style="3" customWidth="1"/>
    <col min="261" max="507" width="11.42578125" style="3"/>
    <col min="508" max="508" width="12.140625" style="3" customWidth="1"/>
    <col min="509" max="509" width="33.140625" style="3" customWidth="1"/>
    <col min="510" max="510" width="13.7109375" style="3" customWidth="1"/>
    <col min="511" max="511" width="14.42578125" style="3" customWidth="1"/>
    <col min="512" max="512" width="14.140625" style="3" customWidth="1"/>
    <col min="513" max="513" width="14.28515625" style="3" customWidth="1"/>
    <col min="514" max="514" width="14.5703125" style="3" customWidth="1"/>
    <col min="515" max="515" width="14.28515625" style="3" customWidth="1"/>
    <col min="516" max="516" width="31.5703125" style="3" customWidth="1"/>
    <col min="517" max="763" width="11.42578125" style="3"/>
    <col min="764" max="764" width="12.140625" style="3" customWidth="1"/>
    <col min="765" max="765" width="33.140625" style="3" customWidth="1"/>
    <col min="766" max="766" width="13.7109375" style="3" customWidth="1"/>
    <col min="767" max="767" width="14.42578125" style="3" customWidth="1"/>
    <col min="768" max="768" width="14.140625" style="3" customWidth="1"/>
    <col min="769" max="769" width="14.28515625" style="3" customWidth="1"/>
    <col min="770" max="770" width="14.5703125" style="3" customWidth="1"/>
    <col min="771" max="771" width="14.28515625" style="3" customWidth="1"/>
    <col min="772" max="772" width="31.5703125" style="3" customWidth="1"/>
    <col min="773" max="1019" width="11.42578125" style="3"/>
    <col min="1020" max="1020" width="12.140625" style="3" customWidth="1"/>
    <col min="1021" max="1021" width="33.140625" style="3" customWidth="1"/>
    <col min="1022" max="1022" width="13.7109375" style="3" customWidth="1"/>
    <col min="1023" max="1023" width="14.42578125" style="3" customWidth="1"/>
    <col min="1024" max="1024" width="14.140625" style="3" customWidth="1"/>
    <col min="1025" max="1025" width="14.28515625" style="3" customWidth="1"/>
    <col min="1026" max="1026" width="14.5703125" style="3" customWidth="1"/>
    <col min="1027" max="1027" width="14.28515625" style="3" customWidth="1"/>
    <col min="1028" max="1028" width="31.5703125" style="3" customWidth="1"/>
    <col min="1029" max="1275" width="11.42578125" style="3"/>
    <col min="1276" max="1276" width="12.140625" style="3" customWidth="1"/>
    <col min="1277" max="1277" width="33.140625" style="3" customWidth="1"/>
    <col min="1278" max="1278" width="13.7109375" style="3" customWidth="1"/>
    <col min="1279" max="1279" width="14.42578125" style="3" customWidth="1"/>
    <col min="1280" max="1280" width="14.140625" style="3" customWidth="1"/>
    <col min="1281" max="1281" width="14.28515625" style="3" customWidth="1"/>
    <col min="1282" max="1282" width="14.5703125" style="3" customWidth="1"/>
    <col min="1283" max="1283" width="14.28515625" style="3" customWidth="1"/>
    <col min="1284" max="1284" width="31.5703125" style="3" customWidth="1"/>
    <col min="1285" max="1531" width="11.42578125" style="3"/>
    <col min="1532" max="1532" width="12.140625" style="3" customWidth="1"/>
    <col min="1533" max="1533" width="33.140625" style="3" customWidth="1"/>
    <col min="1534" max="1534" width="13.7109375" style="3" customWidth="1"/>
    <col min="1535" max="1535" width="14.42578125" style="3" customWidth="1"/>
    <col min="1536" max="1536" width="14.140625" style="3" customWidth="1"/>
    <col min="1537" max="1537" width="14.28515625" style="3" customWidth="1"/>
    <col min="1538" max="1538" width="14.5703125" style="3" customWidth="1"/>
    <col min="1539" max="1539" width="14.28515625" style="3" customWidth="1"/>
    <col min="1540" max="1540" width="31.5703125" style="3" customWidth="1"/>
    <col min="1541" max="1787" width="11.42578125" style="3"/>
    <col min="1788" max="1788" width="12.140625" style="3" customWidth="1"/>
    <col min="1789" max="1789" width="33.140625" style="3" customWidth="1"/>
    <col min="1790" max="1790" width="13.7109375" style="3" customWidth="1"/>
    <col min="1791" max="1791" width="14.42578125" style="3" customWidth="1"/>
    <col min="1792" max="1792" width="14.140625" style="3" customWidth="1"/>
    <col min="1793" max="1793" width="14.28515625" style="3" customWidth="1"/>
    <col min="1794" max="1794" width="14.5703125" style="3" customWidth="1"/>
    <col min="1795" max="1795" width="14.28515625" style="3" customWidth="1"/>
    <col min="1796" max="1796" width="31.5703125" style="3" customWidth="1"/>
    <col min="1797" max="2043" width="11.42578125" style="3"/>
    <col min="2044" max="2044" width="12.140625" style="3" customWidth="1"/>
    <col min="2045" max="2045" width="33.140625" style="3" customWidth="1"/>
    <col min="2046" max="2046" width="13.7109375" style="3" customWidth="1"/>
    <col min="2047" max="2047" width="14.42578125" style="3" customWidth="1"/>
    <col min="2048" max="2048" width="14.140625" style="3" customWidth="1"/>
    <col min="2049" max="2049" width="14.28515625" style="3" customWidth="1"/>
    <col min="2050" max="2050" width="14.5703125" style="3" customWidth="1"/>
    <col min="2051" max="2051" width="14.28515625" style="3" customWidth="1"/>
    <col min="2052" max="2052" width="31.5703125" style="3" customWidth="1"/>
    <col min="2053" max="2299" width="11.42578125" style="3"/>
    <col min="2300" max="2300" width="12.140625" style="3" customWidth="1"/>
    <col min="2301" max="2301" width="33.140625" style="3" customWidth="1"/>
    <col min="2302" max="2302" width="13.7109375" style="3" customWidth="1"/>
    <col min="2303" max="2303" width="14.42578125" style="3" customWidth="1"/>
    <col min="2304" max="2304" width="14.140625" style="3" customWidth="1"/>
    <col min="2305" max="2305" width="14.28515625" style="3" customWidth="1"/>
    <col min="2306" max="2306" width="14.5703125" style="3" customWidth="1"/>
    <col min="2307" max="2307" width="14.28515625" style="3" customWidth="1"/>
    <col min="2308" max="2308" width="31.5703125" style="3" customWidth="1"/>
    <col min="2309" max="2555" width="11.42578125" style="3"/>
    <col min="2556" max="2556" width="12.140625" style="3" customWidth="1"/>
    <col min="2557" max="2557" width="33.140625" style="3" customWidth="1"/>
    <col min="2558" max="2558" width="13.7109375" style="3" customWidth="1"/>
    <col min="2559" max="2559" width="14.42578125" style="3" customWidth="1"/>
    <col min="2560" max="2560" width="14.140625" style="3" customWidth="1"/>
    <col min="2561" max="2561" width="14.28515625" style="3" customWidth="1"/>
    <col min="2562" max="2562" width="14.5703125" style="3" customWidth="1"/>
    <col min="2563" max="2563" width="14.28515625" style="3" customWidth="1"/>
    <col min="2564" max="2564" width="31.5703125" style="3" customWidth="1"/>
    <col min="2565" max="2811" width="11.42578125" style="3"/>
    <col min="2812" max="2812" width="12.140625" style="3" customWidth="1"/>
    <col min="2813" max="2813" width="33.140625" style="3" customWidth="1"/>
    <col min="2814" max="2814" width="13.7109375" style="3" customWidth="1"/>
    <col min="2815" max="2815" width="14.42578125" style="3" customWidth="1"/>
    <col min="2816" max="2816" width="14.140625" style="3" customWidth="1"/>
    <col min="2817" max="2817" width="14.28515625" style="3" customWidth="1"/>
    <col min="2818" max="2818" width="14.5703125" style="3" customWidth="1"/>
    <col min="2819" max="2819" width="14.28515625" style="3" customWidth="1"/>
    <col min="2820" max="2820" width="31.5703125" style="3" customWidth="1"/>
    <col min="2821" max="3067" width="11.42578125" style="3"/>
    <col min="3068" max="3068" width="12.140625" style="3" customWidth="1"/>
    <col min="3069" max="3069" width="33.140625" style="3" customWidth="1"/>
    <col min="3070" max="3070" width="13.7109375" style="3" customWidth="1"/>
    <col min="3071" max="3071" width="14.42578125" style="3" customWidth="1"/>
    <col min="3072" max="3072" width="14.140625" style="3" customWidth="1"/>
    <col min="3073" max="3073" width="14.28515625" style="3" customWidth="1"/>
    <col min="3074" max="3074" width="14.5703125" style="3" customWidth="1"/>
    <col min="3075" max="3075" width="14.28515625" style="3" customWidth="1"/>
    <col min="3076" max="3076" width="31.5703125" style="3" customWidth="1"/>
    <col min="3077" max="3323" width="11.42578125" style="3"/>
    <col min="3324" max="3324" width="12.140625" style="3" customWidth="1"/>
    <col min="3325" max="3325" width="33.140625" style="3" customWidth="1"/>
    <col min="3326" max="3326" width="13.7109375" style="3" customWidth="1"/>
    <col min="3327" max="3327" width="14.42578125" style="3" customWidth="1"/>
    <col min="3328" max="3328" width="14.140625" style="3" customWidth="1"/>
    <col min="3329" max="3329" width="14.28515625" style="3" customWidth="1"/>
    <col min="3330" max="3330" width="14.5703125" style="3" customWidth="1"/>
    <col min="3331" max="3331" width="14.28515625" style="3" customWidth="1"/>
    <col min="3332" max="3332" width="31.5703125" style="3" customWidth="1"/>
    <col min="3333" max="3579" width="11.42578125" style="3"/>
    <col min="3580" max="3580" width="12.140625" style="3" customWidth="1"/>
    <col min="3581" max="3581" width="33.140625" style="3" customWidth="1"/>
    <col min="3582" max="3582" width="13.7109375" style="3" customWidth="1"/>
    <col min="3583" max="3583" width="14.42578125" style="3" customWidth="1"/>
    <col min="3584" max="3584" width="14.140625" style="3" customWidth="1"/>
    <col min="3585" max="3585" width="14.28515625" style="3" customWidth="1"/>
    <col min="3586" max="3586" width="14.5703125" style="3" customWidth="1"/>
    <col min="3587" max="3587" width="14.28515625" style="3" customWidth="1"/>
    <col min="3588" max="3588" width="31.5703125" style="3" customWidth="1"/>
    <col min="3589" max="3835" width="11.42578125" style="3"/>
    <col min="3836" max="3836" width="12.140625" style="3" customWidth="1"/>
    <col min="3837" max="3837" width="33.140625" style="3" customWidth="1"/>
    <col min="3838" max="3838" width="13.7109375" style="3" customWidth="1"/>
    <col min="3839" max="3839" width="14.42578125" style="3" customWidth="1"/>
    <col min="3840" max="3840" width="14.140625" style="3" customWidth="1"/>
    <col min="3841" max="3841" width="14.28515625" style="3" customWidth="1"/>
    <col min="3842" max="3842" width="14.5703125" style="3" customWidth="1"/>
    <col min="3843" max="3843" width="14.28515625" style="3" customWidth="1"/>
    <col min="3844" max="3844" width="31.5703125" style="3" customWidth="1"/>
    <col min="3845" max="4091" width="11.42578125" style="3"/>
    <col min="4092" max="4092" width="12.140625" style="3" customWidth="1"/>
    <col min="4093" max="4093" width="33.140625" style="3" customWidth="1"/>
    <col min="4094" max="4094" width="13.7109375" style="3" customWidth="1"/>
    <col min="4095" max="4095" width="14.42578125" style="3" customWidth="1"/>
    <col min="4096" max="4096" width="14.140625" style="3" customWidth="1"/>
    <col min="4097" max="4097" width="14.28515625" style="3" customWidth="1"/>
    <col min="4098" max="4098" width="14.5703125" style="3" customWidth="1"/>
    <col min="4099" max="4099" width="14.28515625" style="3" customWidth="1"/>
    <col min="4100" max="4100" width="31.5703125" style="3" customWidth="1"/>
    <col min="4101" max="4347" width="11.42578125" style="3"/>
    <col min="4348" max="4348" width="12.140625" style="3" customWidth="1"/>
    <col min="4349" max="4349" width="33.140625" style="3" customWidth="1"/>
    <col min="4350" max="4350" width="13.7109375" style="3" customWidth="1"/>
    <col min="4351" max="4351" width="14.42578125" style="3" customWidth="1"/>
    <col min="4352" max="4352" width="14.140625" style="3" customWidth="1"/>
    <col min="4353" max="4353" width="14.28515625" style="3" customWidth="1"/>
    <col min="4354" max="4354" width="14.5703125" style="3" customWidth="1"/>
    <col min="4355" max="4355" width="14.28515625" style="3" customWidth="1"/>
    <col min="4356" max="4356" width="31.5703125" style="3" customWidth="1"/>
    <col min="4357" max="4603" width="11.42578125" style="3"/>
    <col min="4604" max="4604" width="12.140625" style="3" customWidth="1"/>
    <col min="4605" max="4605" width="33.140625" style="3" customWidth="1"/>
    <col min="4606" max="4606" width="13.7109375" style="3" customWidth="1"/>
    <col min="4607" max="4607" width="14.42578125" style="3" customWidth="1"/>
    <col min="4608" max="4608" width="14.140625" style="3" customWidth="1"/>
    <col min="4609" max="4609" width="14.28515625" style="3" customWidth="1"/>
    <col min="4610" max="4610" width="14.5703125" style="3" customWidth="1"/>
    <col min="4611" max="4611" width="14.28515625" style="3" customWidth="1"/>
    <col min="4612" max="4612" width="31.5703125" style="3" customWidth="1"/>
    <col min="4613" max="4859" width="11.42578125" style="3"/>
    <col min="4860" max="4860" width="12.140625" style="3" customWidth="1"/>
    <col min="4861" max="4861" width="33.140625" style="3" customWidth="1"/>
    <col min="4862" max="4862" width="13.7109375" style="3" customWidth="1"/>
    <col min="4863" max="4863" width="14.42578125" style="3" customWidth="1"/>
    <col min="4864" max="4864" width="14.140625" style="3" customWidth="1"/>
    <col min="4865" max="4865" width="14.28515625" style="3" customWidth="1"/>
    <col min="4866" max="4866" width="14.5703125" style="3" customWidth="1"/>
    <col min="4867" max="4867" width="14.28515625" style="3" customWidth="1"/>
    <col min="4868" max="4868" width="31.5703125" style="3" customWidth="1"/>
    <col min="4869" max="5115" width="11.42578125" style="3"/>
    <col min="5116" max="5116" width="12.140625" style="3" customWidth="1"/>
    <col min="5117" max="5117" width="33.140625" style="3" customWidth="1"/>
    <col min="5118" max="5118" width="13.7109375" style="3" customWidth="1"/>
    <col min="5119" max="5119" width="14.42578125" style="3" customWidth="1"/>
    <col min="5120" max="5120" width="14.140625" style="3" customWidth="1"/>
    <col min="5121" max="5121" width="14.28515625" style="3" customWidth="1"/>
    <col min="5122" max="5122" width="14.5703125" style="3" customWidth="1"/>
    <col min="5123" max="5123" width="14.28515625" style="3" customWidth="1"/>
    <col min="5124" max="5124" width="31.5703125" style="3" customWidth="1"/>
    <col min="5125" max="5371" width="11.42578125" style="3"/>
    <col min="5372" max="5372" width="12.140625" style="3" customWidth="1"/>
    <col min="5373" max="5373" width="33.140625" style="3" customWidth="1"/>
    <col min="5374" max="5374" width="13.7109375" style="3" customWidth="1"/>
    <col min="5375" max="5375" width="14.42578125" style="3" customWidth="1"/>
    <col min="5376" max="5376" width="14.140625" style="3" customWidth="1"/>
    <col min="5377" max="5377" width="14.28515625" style="3" customWidth="1"/>
    <col min="5378" max="5378" width="14.5703125" style="3" customWidth="1"/>
    <col min="5379" max="5379" width="14.28515625" style="3" customWidth="1"/>
    <col min="5380" max="5380" width="31.5703125" style="3" customWidth="1"/>
    <col min="5381" max="5627" width="11.42578125" style="3"/>
    <col min="5628" max="5628" width="12.140625" style="3" customWidth="1"/>
    <col min="5629" max="5629" width="33.140625" style="3" customWidth="1"/>
    <col min="5630" max="5630" width="13.7109375" style="3" customWidth="1"/>
    <col min="5631" max="5631" width="14.42578125" style="3" customWidth="1"/>
    <col min="5632" max="5632" width="14.140625" style="3" customWidth="1"/>
    <col min="5633" max="5633" width="14.28515625" style="3" customWidth="1"/>
    <col min="5634" max="5634" width="14.5703125" style="3" customWidth="1"/>
    <col min="5635" max="5635" width="14.28515625" style="3" customWidth="1"/>
    <col min="5636" max="5636" width="31.5703125" style="3" customWidth="1"/>
    <col min="5637" max="5883" width="11.42578125" style="3"/>
    <col min="5884" max="5884" width="12.140625" style="3" customWidth="1"/>
    <col min="5885" max="5885" width="33.140625" style="3" customWidth="1"/>
    <col min="5886" max="5886" width="13.7109375" style="3" customWidth="1"/>
    <col min="5887" max="5887" width="14.42578125" style="3" customWidth="1"/>
    <col min="5888" max="5888" width="14.140625" style="3" customWidth="1"/>
    <col min="5889" max="5889" width="14.28515625" style="3" customWidth="1"/>
    <col min="5890" max="5890" width="14.5703125" style="3" customWidth="1"/>
    <col min="5891" max="5891" width="14.28515625" style="3" customWidth="1"/>
    <col min="5892" max="5892" width="31.5703125" style="3" customWidth="1"/>
    <col min="5893" max="6139" width="11.42578125" style="3"/>
    <col min="6140" max="6140" width="12.140625" style="3" customWidth="1"/>
    <col min="6141" max="6141" width="33.140625" style="3" customWidth="1"/>
    <col min="6142" max="6142" width="13.7109375" style="3" customWidth="1"/>
    <col min="6143" max="6143" width="14.42578125" style="3" customWidth="1"/>
    <col min="6144" max="6144" width="14.140625" style="3" customWidth="1"/>
    <col min="6145" max="6145" width="14.28515625" style="3" customWidth="1"/>
    <col min="6146" max="6146" width="14.5703125" style="3" customWidth="1"/>
    <col min="6147" max="6147" width="14.28515625" style="3" customWidth="1"/>
    <col min="6148" max="6148" width="31.5703125" style="3" customWidth="1"/>
    <col min="6149" max="6395" width="11.42578125" style="3"/>
    <col min="6396" max="6396" width="12.140625" style="3" customWidth="1"/>
    <col min="6397" max="6397" width="33.140625" style="3" customWidth="1"/>
    <col min="6398" max="6398" width="13.7109375" style="3" customWidth="1"/>
    <col min="6399" max="6399" width="14.42578125" style="3" customWidth="1"/>
    <col min="6400" max="6400" width="14.140625" style="3" customWidth="1"/>
    <col min="6401" max="6401" width="14.28515625" style="3" customWidth="1"/>
    <col min="6402" max="6402" width="14.5703125" style="3" customWidth="1"/>
    <col min="6403" max="6403" width="14.28515625" style="3" customWidth="1"/>
    <col min="6404" max="6404" width="31.5703125" style="3" customWidth="1"/>
    <col min="6405" max="6651" width="11.42578125" style="3"/>
    <col min="6652" max="6652" width="12.140625" style="3" customWidth="1"/>
    <col min="6653" max="6653" width="33.140625" style="3" customWidth="1"/>
    <col min="6654" max="6654" width="13.7109375" style="3" customWidth="1"/>
    <col min="6655" max="6655" width="14.42578125" style="3" customWidth="1"/>
    <col min="6656" max="6656" width="14.140625" style="3" customWidth="1"/>
    <col min="6657" max="6657" width="14.28515625" style="3" customWidth="1"/>
    <col min="6658" max="6658" width="14.5703125" style="3" customWidth="1"/>
    <col min="6659" max="6659" width="14.28515625" style="3" customWidth="1"/>
    <col min="6660" max="6660" width="31.5703125" style="3" customWidth="1"/>
    <col min="6661" max="6907" width="11.42578125" style="3"/>
    <col min="6908" max="6908" width="12.140625" style="3" customWidth="1"/>
    <col min="6909" max="6909" width="33.140625" style="3" customWidth="1"/>
    <col min="6910" max="6910" width="13.7109375" style="3" customWidth="1"/>
    <col min="6911" max="6911" width="14.42578125" style="3" customWidth="1"/>
    <col min="6912" max="6912" width="14.140625" style="3" customWidth="1"/>
    <col min="6913" max="6913" width="14.28515625" style="3" customWidth="1"/>
    <col min="6914" max="6914" width="14.5703125" style="3" customWidth="1"/>
    <col min="6915" max="6915" width="14.28515625" style="3" customWidth="1"/>
    <col min="6916" max="6916" width="31.5703125" style="3" customWidth="1"/>
    <col min="6917" max="7163" width="11.42578125" style="3"/>
    <col min="7164" max="7164" width="12.140625" style="3" customWidth="1"/>
    <col min="7165" max="7165" width="33.140625" style="3" customWidth="1"/>
    <col min="7166" max="7166" width="13.7109375" style="3" customWidth="1"/>
    <col min="7167" max="7167" width="14.42578125" style="3" customWidth="1"/>
    <col min="7168" max="7168" width="14.140625" style="3" customWidth="1"/>
    <col min="7169" max="7169" width="14.28515625" style="3" customWidth="1"/>
    <col min="7170" max="7170" width="14.5703125" style="3" customWidth="1"/>
    <col min="7171" max="7171" width="14.28515625" style="3" customWidth="1"/>
    <col min="7172" max="7172" width="31.5703125" style="3" customWidth="1"/>
    <col min="7173" max="7419" width="11.42578125" style="3"/>
    <col min="7420" max="7420" width="12.140625" style="3" customWidth="1"/>
    <col min="7421" max="7421" width="33.140625" style="3" customWidth="1"/>
    <col min="7422" max="7422" width="13.7109375" style="3" customWidth="1"/>
    <col min="7423" max="7423" width="14.42578125" style="3" customWidth="1"/>
    <col min="7424" max="7424" width="14.140625" style="3" customWidth="1"/>
    <col min="7425" max="7425" width="14.28515625" style="3" customWidth="1"/>
    <col min="7426" max="7426" width="14.5703125" style="3" customWidth="1"/>
    <col min="7427" max="7427" width="14.28515625" style="3" customWidth="1"/>
    <col min="7428" max="7428" width="31.5703125" style="3" customWidth="1"/>
    <col min="7429" max="7675" width="11.42578125" style="3"/>
    <col min="7676" max="7676" width="12.140625" style="3" customWidth="1"/>
    <col min="7677" max="7677" width="33.140625" style="3" customWidth="1"/>
    <col min="7678" max="7678" width="13.7109375" style="3" customWidth="1"/>
    <col min="7679" max="7679" width="14.42578125" style="3" customWidth="1"/>
    <col min="7680" max="7680" width="14.140625" style="3" customWidth="1"/>
    <col min="7681" max="7681" width="14.28515625" style="3" customWidth="1"/>
    <col min="7682" max="7682" width="14.5703125" style="3" customWidth="1"/>
    <col min="7683" max="7683" width="14.28515625" style="3" customWidth="1"/>
    <col min="7684" max="7684" width="31.5703125" style="3" customWidth="1"/>
    <col min="7685" max="7931" width="11.42578125" style="3"/>
    <col min="7932" max="7932" width="12.140625" style="3" customWidth="1"/>
    <col min="7933" max="7933" width="33.140625" style="3" customWidth="1"/>
    <col min="7934" max="7934" width="13.7109375" style="3" customWidth="1"/>
    <col min="7935" max="7935" width="14.42578125" style="3" customWidth="1"/>
    <col min="7936" max="7936" width="14.140625" style="3" customWidth="1"/>
    <col min="7937" max="7937" width="14.28515625" style="3" customWidth="1"/>
    <col min="7938" max="7938" width="14.5703125" style="3" customWidth="1"/>
    <col min="7939" max="7939" width="14.28515625" style="3" customWidth="1"/>
    <col min="7940" max="7940" width="31.5703125" style="3" customWidth="1"/>
    <col min="7941" max="8187" width="11.42578125" style="3"/>
    <col min="8188" max="8188" width="12.140625" style="3" customWidth="1"/>
    <col min="8189" max="8189" width="33.140625" style="3" customWidth="1"/>
    <col min="8190" max="8190" width="13.7109375" style="3" customWidth="1"/>
    <col min="8191" max="8191" width="14.42578125" style="3" customWidth="1"/>
    <col min="8192" max="8192" width="14.140625" style="3" customWidth="1"/>
    <col min="8193" max="8193" width="14.28515625" style="3" customWidth="1"/>
    <col min="8194" max="8194" width="14.5703125" style="3" customWidth="1"/>
    <col min="8195" max="8195" width="14.28515625" style="3" customWidth="1"/>
    <col min="8196" max="8196" width="31.5703125" style="3" customWidth="1"/>
    <col min="8197" max="8443" width="11.42578125" style="3"/>
    <col min="8444" max="8444" width="12.140625" style="3" customWidth="1"/>
    <col min="8445" max="8445" width="33.140625" style="3" customWidth="1"/>
    <col min="8446" max="8446" width="13.7109375" style="3" customWidth="1"/>
    <col min="8447" max="8447" width="14.42578125" style="3" customWidth="1"/>
    <col min="8448" max="8448" width="14.140625" style="3" customWidth="1"/>
    <col min="8449" max="8449" width="14.28515625" style="3" customWidth="1"/>
    <col min="8450" max="8450" width="14.5703125" style="3" customWidth="1"/>
    <col min="8451" max="8451" width="14.28515625" style="3" customWidth="1"/>
    <col min="8452" max="8452" width="31.5703125" style="3" customWidth="1"/>
    <col min="8453" max="8699" width="11.42578125" style="3"/>
    <col min="8700" max="8700" width="12.140625" style="3" customWidth="1"/>
    <col min="8701" max="8701" width="33.140625" style="3" customWidth="1"/>
    <col min="8702" max="8702" width="13.7109375" style="3" customWidth="1"/>
    <col min="8703" max="8703" width="14.42578125" style="3" customWidth="1"/>
    <col min="8704" max="8704" width="14.140625" style="3" customWidth="1"/>
    <col min="8705" max="8705" width="14.28515625" style="3" customWidth="1"/>
    <col min="8706" max="8706" width="14.5703125" style="3" customWidth="1"/>
    <col min="8707" max="8707" width="14.28515625" style="3" customWidth="1"/>
    <col min="8708" max="8708" width="31.5703125" style="3" customWidth="1"/>
    <col min="8709" max="8955" width="11.42578125" style="3"/>
    <col min="8956" max="8956" width="12.140625" style="3" customWidth="1"/>
    <col min="8957" max="8957" width="33.140625" style="3" customWidth="1"/>
    <col min="8958" max="8958" width="13.7109375" style="3" customWidth="1"/>
    <col min="8959" max="8959" width="14.42578125" style="3" customWidth="1"/>
    <col min="8960" max="8960" width="14.140625" style="3" customWidth="1"/>
    <col min="8961" max="8961" width="14.28515625" style="3" customWidth="1"/>
    <col min="8962" max="8962" width="14.5703125" style="3" customWidth="1"/>
    <col min="8963" max="8963" width="14.28515625" style="3" customWidth="1"/>
    <col min="8964" max="8964" width="31.5703125" style="3" customWidth="1"/>
    <col min="8965" max="9211" width="11.42578125" style="3"/>
    <col min="9212" max="9212" width="12.140625" style="3" customWidth="1"/>
    <col min="9213" max="9213" width="33.140625" style="3" customWidth="1"/>
    <col min="9214" max="9214" width="13.7109375" style="3" customWidth="1"/>
    <col min="9215" max="9215" width="14.42578125" style="3" customWidth="1"/>
    <col min="9216" max="9216" width="14.140625" style="3" customWidth="1"/>
    <col min="9217" max="9217" width="14.28515625" style="3" customWidth="1"/>
    <col min="9218" max="9218" width="14.5703125" style="3" customWidth="1"/>
    <col min="9219" max="9219" width="14.28515625" style="3" customWidth="1"/>
    <col min="9220" max="9220" width="31.5703125" style="3" customWidth="1"/>
    <col min="9221" max="9467" width="11.42578125" style="3"/>
    <col min="9468" max="9468" width="12.140625" style="3" customWidth="1"/>
    <col min="9469" max="9469" width="33.140625" style="3" customWidth="1"/>
    <col min="9470" max="9470" width="13.7109375" style="3" customWidth="1"/>
    <col min="9471" max="9471" width="14.42578125" style="3" customWidth="1"/>
    <col min="9472" max="9472" width="14.140625" style="3" customWidth="1"/>
    <col min="9473" max="9473" width="14.28515625" style="3" customWidth="1"/>
    <col min="9474" max="9474" width="14.5703125" style="3" customWidth="1"/>
    <col min="9475" max="9475" width="14.28515625" style="3" customWidth="1"/>
    <col min="9476" max="9476" width="31.5703125" style="3" customWidth="1"/>
    <col min="9477" max="9723" width="11.42578125" style="3"/>
    <col min="9724" max="9724" width="12.140625" style="3" customWidth="1"/>
    <col min="9725" max="9725" width="33.140625" style="3" customWidth="1"/>
    <col min="9726" max="9726" width="13.7109375" style="3" customWidth="1"/>
    <col min="9727" max="9727" width="14.42578125" style="3" customWidth="1"/>
    <col min="9728" max="9728" width="14.140625" style="3" customWidth="1"/>
    <col min="9729" max="9729" width="14.28515625" style="3" customWidth="1"/>
    <col min="9730" max="9730" width="14.5703125" style="3" customWidth="1"/>
    <col min="9731" max="9731" width="14.28515625" style="3" customWidth="1"/>
    <col min="9732" max="9732" width="31.5703125" style="3" customWidth="1"/>
    <col min="9733" max="9979" width="11.42578125" style="3"/>
    <col min="9980" max="9980" width="12.140625" style="3" customWidth="1"/>
    <col min="9981" max="9981" width="33.140625" style="3" customWidth="1"/>
    <col min="9982" max="9982" width="13.7109375" style="3" customWidth="1"/>
    <col min="9983" max="9983" width="14.42578125" style="3" customWidth="1"/>
    <col min="9984" max="9984" width="14.140625" style="3" customWidth="1"/>
    <col min="9985" max="9985" width="14.28515625" style="3" customWidth="1"/>
    <col min="9986" max="9986" width="14.5703125" style="3" customWidth="1"/>
    <col min="9987" max="9987" width="14.28515625" style="3" customWidth="1"/>
    <col min="9988" max="9988" width="31.5703125" style="3" customWidth="1"/>
    <col min="9989" max="10235" width="11.42578125" style="3"/>
    <col min="10236" max="10236" width="12.140625" style="3" customWidth="1"/>
    <col min="10237" max="10237" width="33.140625" style="3" customWidth="1"/>
    <col min="10238" max="10238" width="13.7109375" style="3" customWidth="1"/>
    <col min="10239" max="10239" width="14.42578125" style="3" customWidth="1"/>
    <col min="10240" max="10240" width="14.140625" style="3" customWidth="1"/>
    <col min="10241" max="10241" width="14.28515625" style="3" customWidth="1"/>
    <col min="10242" max="10242" width="14.5703125" style="3" customWidth="1"/>
    <col min="10243" max="10243" width="14.28515625" style="3" customWidth="1"/>
    <col min="10244" max="10244" width="31.5703125" style="3" customWidth="1"/>
    <col min="10245" max="10491" width="11.42578125" style="3"/>
    <col min="10492" max="10492" width="12.140625" style="3" customWidth="1"/>
    <col min="10493" max="10493" width="33.140625" style="3" customWidth="1"/>
    <col min="10494" max="10494" width="13.7109375" style="3" customWidth="1"/>
    <col min="10495" max="10495" width="14.42578125" style="3" customWidth="1"/>
    <col min="10496" max="10496" width="14.140625" style="3" customWidth="1"/>
    <col min="10497" max="10497" width="14.28515625" style="3" customWidth="1"/>
    <col min="10498" max="10498" width="14.5703125" style="3" customWidth="1"/>
    <col min="10499" max="10499" width="14.28515625" style="3" customWidth="1"/>
    <col min="10500" max="10500" width="31.5703125" style="3" customWidth="1"/>
    <col min="10501" max="10747" width="11.42578125" style="3"/>
    <col min="10748" max="10748" width="12.140625" style="3" customWidth="1"/>
    <col min="10749" max="10749" width="33.140625" style="3" customWidth="1"/>
    <col min="10750" max="10750" width="13.7109375" style="3" customWidth="1"/>
    <col min="10751" max="10751" width="14.42578125" style="3" customWidth="1"/>
    <col min="10752" max="10752" width="14.140625" style="3" customWidth="1"/>
    <col min="10753" max="10753" width="14.28515625" style="3" customWidth="1"/>
    <col min="10754" max="10754" width="14.5703125" style="3" customWidth="1"/>
    <col min="10755" max="10755" width="14.28515625" style="3" customWidth="1"/>
    <col min="10756" max="10756" width="31.5703125" style="3" customWidth="1"/>
    <col min="10757" max="11003" width="11.42578125" style="3"/>
    <col min="11004" max="11004" width="12.140625" style="3" customWidth="1"/>
    <col min="11005" max="11005" width="33.140625" style="3" customWidth="1"/>
    <col min="11006" max="11006" width="13.7109375" style="3" customWidth="1"/>
    <col min="11007" max="11007" width="14.42578125" style="3" customWidth="1"/>
    <col min="11008" max="11008" width="14.140625" style="3" customWidth="1"/>
    <col min="11009" max="11009" width="14.28515625" style="3" customWidth="1"/>
    <col min="11010" max="11010" width="14.5703125" style="3" customWidth="1"/>
    <col min="11011" max="11011" width="14.28515625" style="3" customWidth="1"/>
    <col min="11012" max="11012" width="31.5703125" style="3" customWidth="1"/>
    <col min="11013" max="11259" width="11.42578125" style="3"/>
    <col min="11260" max="11260" width="12.140625" style="3" customWidth="1"/>
    <col min="11261" max="11261" width="33.140625" style="3" customWidth="1"/>
    <col min="11262" max="11262" width="13.7109375" style="3" customWidth="1"/>
    <col min="11263" max="11263" width="14.42578125" style="3" customWidth="1"/>
    <col min="11264" max="11264" width="14.140625" style="3" customWidth="1"/>
    <col min="11265" max="11265" width="14.28515625" style="3" customWidth="1"/>
    <col min="11266" max="11266" width="14.5703125" style="3" customWidth="1"/>
    <col min="11267" max="11267" width="14.28515625" style="3" customWidth="1"/>
    <col min="11268" max="11268" width="31.5703125" style="3" customWidth="1"/>
    <col min="11269" max="11515" width="11.42578125" style="3"/>
    <col min="11516" max="11516" width="12.140625" style="3" customWidth="1"/>
    <col min="11517" max="11517" width="33.140625" style="3" customWidth="1"/>
    <col min="11518" max="11518" width="13.7109375" style="3" customWidth="1"/>
    <col min="11519" max="11519" width="14.42578125" style="3" customWidth="1"/>
    <col min="11520" max="11520" width="14.140625" style="3" customWidth="1"/>
    <col min="11521" max="11521" width="14.28515625" style="3" customWidth="1"/>
    <col min="11522" max="11522" width="14.5703125" style="3" customWidth="1"/>
    <col min="11523" max="11523" width="14.28515625" style="3" customWidth="1"/>
    <col min="11524" max="11524" width="31.5703125" style="3" customWidth="1"/>
    <col min="11525" max="11771" width="11.42578125" style="3"/>
    <col min="11772" max="11772" width="12.140625" style="3" customWidth="1"/>
    <col min="11773" max="11773" width="33.140625" style="3" customWidth="1"/>
    <col min="11774" max="11774" width="13.7109375" style="3" customWidth="1"/>
    <col min="11775" max="11775" width="14.42578125" style="3" customWidth="1"/>
    <col min="11776" max="11776" width="14.140625" style="3" customWidth="1"/>
    <col min="11777" max="11777" width="14.28515625" style="3" customWidth="1"/>
    <col min="11778" max="11778" width="14.5703125" style="3" customWidth="1"/>
    <col min="11779" max="11779" width="14.28515625" style="3" customWidth="1"/>
    <col min="11780" max="11780" width="31.5703125" style="3" customWidth="1"/>
    <col min="11781" max="12027" width="11.42578125" style="3"/>
    <col min="12028" max="12028" width="12.140625" style="3" customWidth="1"/>
    <col min="12029" max="12029" width="33.140625" style="3" customWidth="1"/>
    <col min="12030" max="12030" width="13.7109375" style="3" customWidth="1"/>
    <col min="12031" max="12031" width="14.42578125" style="3" customWidth="1"/>
    <col min="12032" max="12032" width="14.140625" style="3" customWidth="1"/>
    <col min="12033" max="12033" width="14.28515625" style="3" customWidth="1"/>
    <col min="12034" max="12034" width="14.5703125" style="3" customWidth="1"/>
    <col min="12035" max="12035" width="14.28515625" style="3" customWidth="1"/>
    <col min="12036" max="12036" width="31.5703125" style="3" customWidth="1"/>
    <col min="12037" max="12283" width="11.42578125" style="3"/>
    <col min="12284" max="12284" width="12.140625" style="3" customWidth="1"/>
    <col min="12285" max="12285" width="33.140625" style="3" customWidth="1"/>
    <col min="12286" max="12286" width="13.7109375" style="3" customWidth="1"/>
    <col min="12287" max="12287" width="14.42578125" style="3" customWidth="1"/>
    <col min="12288" max="12288" width="14.140625" style="3" customWidth="1"/>
    <col min="12289" max="12289" width="14.28515625" style="3" customWidth="1"/>
    <col min="12290" max="12290" width="14.5703125" style="3" customWidth="1"/>
    <col min="12291" max="12291" width="14.28515625" style="3" customWidth="1"/>
    <col min="12292" max="12292" width="31.5703125" style="3" customWidth="1"/>
    <col min="12293" max="12539" width="11.42578125" style="3"/>
    <col min="12540" max="12540" width="12.140625" style="3" customWidth="1"/>
    <col min="12541" max="12541" width="33.140625" style="3" customWidth="1"/>
    <col min="12542" max="12542" width="13.7109375" style="3" customWidth="1"/>
    <col min="12543" max="12543" width="14.42578125" style="3" customWidth="1"/>
    <col min="12544" max="12544" width="14.140625" style="3" customWidth="1"/>
    <col min="12545" max="12545" width="14.28515625" style="3" customWidth="1"/>
    <col min="12546" max="12546" width="14.5703125" style="3" customWidth="1"/>
    <col min="12547" max="12547" width="14.28515625" style="3" customWidth="1"/>
    <col min="12548" max="12548" width="31.5703125" style="3" customWidth="1"/>
    <col min="12549" max="12795" width="11.42578125" style="3"/>
    <col min="12796" max="12796" width="12.140625" style="3" customWidth="1"/>
    <col min="12797" max="12797" width="33.140625" style="3" customWidth="1"/>
    <col min="12798" max="12798" width="13.7109375" style="3" customWidth="1"/>
    <col min="12799" max="12799" width="14.42578125" style="3" customWidth="1"/>
    <col min="12800" max="12800" width="14.140625" style="3" customWidth="1"/>
    <col min="12801" max="12801" width="14.28515625" style="3" customWidth="1"/>
    <col min="12802" max="12802" width="14.5703125" style="3" customWidth="1"/>
    <col min="12803" max="12803" width="14.28515625" style="3" customWidth="1"/>
    <col min="12804" max="12804" width="31.5703125" style="3" customWidth="1"/>
    <col min="12805" max="13051" width="11.42578125" style="3"/>
    <col min="13052" max="13052" width="12.140625" style="3" customWidth="1"/>
    <col min="13053" max="13053" width="33.140625" style="3" customWidth="1"/>
    <col min="13054" max="13054" width="13.7109375" style="3" customWidth="1"/>
    <col min="13055" max="13055" width="14.42578125" style="3" customWidth="1"/>
    <col min="13056" max="13056" width="14.140625" style="3" customWidth="1"/>
    <col min="13057" max="13057" width="14.28515625" style="3" customWidth="1"/>
    <col min="13058" max="13058" width="14.5703125" style="3" customWidth="1"/>
    <col min="13059" max="13059" width="14.28515625" style="3" customWidth="1"/>
    <col min="13060" max="13060" width="31.5703125" style="3" customWidth="1"/>
    <col min="13061" max="13307" width="11.42578125" style="3"/>
    <col min="13308" max="13308" width="12.140625" style="3" customWidth="1"/>
    <col min="13309" max="13309" width="33.140625" style="3" customWidth="1"/>
    <col min="13310" max="13310" width="13.7109375" style="3" customWidth="1"/>
    <col min="13311" max="13311" width="14.42578125" style="3" customWidth="1"/>
    <col min="13312" max="13312" width="14.140625" style="3" customWidth="1"/>
    <col min="13313" max="13313" width="14.28515625" style="3" customWidth="1"/>
    <col min="13314" max="13314" width="14.5703125" style="3" customWidth="1"/>
    <col min="13315" max="13315" width="14.28515625" style="3" customWidth="1"/>
    <col min="13316" max="13316" width="31.5703125" style="3" customWidth="1"/>
    <col min="13317" max="13563" width="11.42578125" style="3"/>
    <col min="13564" max="13564" width="12.140625" style="3" customWidth="1"/>
    <col min="13565" max="13565" width="33.140625" style="3" customWidth="1"/>
    <col min="13566" max="13566" width="13.7109375" style="3" customWidth="1"/>
    <col min="13567" max="13567" width="14.42578125" style="3" customWidth="1"/>
    <col min="13568" max="13568" width="14.140625" style="3" customWidth="1"/>
    <col min="13569" max="13569" width="14.28515625" style="3" customWidth="1"/>
    <col min="13570" max="13570" width="14.5703125" style="3" customWidth="1"/>
    <col min="13571" max="13571" width="14.28515625" style="3" customWidth="1"/>
    <col min="13572" max="13572" width="31.5703125" style="3" customWidth="1"/>
    <col min="13573" max="13819" width="11.42578125" style="3"/>
    <col min="13820" max="13820" width="12.140625" style="3" customWidth="1"/>
    <col min="13821" max="13821" width="33.140625" style="3" customWidth="1"/>
    <col min="13822" max="13822" width="13.7109375" style="3" customWidth="1"/>
    <col min="13823" max="13823" width="14.42578125" style="3" customWidth="1"/>
    <col min="13824" max="13824" width="14.140625" style="3" customWidth="1"/>
    <col min="13825" max="13825" width="14.28515625" style="3" customWidth="1"/>
    <col min="13826" max="13826" width="14.5703125" style="3" customWidth="1"/>
    <col min="13827" max="13827" width="14.28515625" style="3" customWidth="1"/>
    <col min="13828" max="13828" width="31.5703125" style="3" customWidth="1"/>
    <col min="13829" max="14075" width="11.42578125" style="3"/>
    <col min="14076" max="14076" width="12.140625" style="3" customWidth="1"/>
    <col min="14077" max="14077" width="33.140625" style="3" customWidth="1"/>
    <col min="14078" max="14078" width="13.7109375" style="3" customWidth="1"/>
    <col min="14079" max="14079" width="14.42578125" style="3" customWidth="1"/>
    <col min="14080" max="14080" width="14.140625" style="3" customWidth="1"/>
    <col min="14081" max="14081" width="14.28515625" style="3" customWidth="1"/>
    <col min="14082" max="14082" width="14.5703125" style="3" customWidth="1"/>
    <col min="14083" max="14083" width="14.28515625" style="3" customWidth="1"/>
    <col min="14084" max="14084" width="31.5703125" style="3" customWidth="1"/>
    <col min="14085" max="14331" width="11.42578125" style="3"/>
    <col min="14332" max="14332" width="12.140625" style="3" customWidth="1"/>
    <col min="14333" max="14333" width="33.140625" style="3" customWidth="1"/>
    <col min="14334" max="14334" width="13.7109375" style="3" customWidth="1"/>
    <col min="14335" max="14335" width="14.42578125" style="3" customWidth="1"/>
    <col min="14336" max="14336" width="14.140625" style="3" customWidth="1"/>
    <col min="14337" max="14337" width="14.28515625" style="3" customWidth="1"/>
    <col min="14338" max="14338" width="14.5703125" style="3" customWidth="1"/>
    <col min="14339" max="14339" width="14.28515625" style="3" customWidth="1"/>
    <col min="14340" max="14340" width="31.5703125" style="3" customWidth="1"/>
    <col min="14341" max="14587" width="11.42578125" style="3"/>
    <col min="14588" max="14588" width="12.140625" style="3" customWidth="1"/>
    <col min="14589" max="14589" width="33.140625" style="3" customWidth="1"/>
    <col min="14590" max="14590" width="13.7109375" style="3" customWidth="1"/>
    <col min="14591" max="14591" width="14.42578125" style="3" customWidth="1"/>
    <col min="14592" max="14592" width="14.140625" style="3" customWidth="1"/>
    <col min="14593" max="14593" width="14.28515625" style="3" customWidth="1"/>
    <col min="14594" max="14594" width="14.5703125" style="3" customWidth="1"/>
    <col min="14595" max="14595" width="14.28515625" style="3" customWidth="1"/>
    <col min="14596" max="14596" width="31.5703125" style="3" customWidth="1"/>
    <col min="14597" max="14843" width="11.42578125" style="3"/>
    <col min="14844" max="14844" width="12.140625" style="3" customWidth="1"/>
    <col min="14845" max="14845" width="33.140625" style="3" customWidth="1"/>
    <col min="14846" max="14846" width="13.7109375" style="3" customWidth="1"/>
    <col min="14847" max="14847" width="14.42578125" style="3" customWidth="1"/>
    <col min="14848" max="14848" width="14.140625" style="3" customWidth="1"/>
    <col min="14849" max="14849" width="14.28515625" style="3" customWidth="1"/>
    <col min="14850" max="14850" width="14.5703125" style="3" customWidth="1"/>
    <col min="14851" max="14851" width="14.28515625" style="3" customWidth="1"/>
    <col min="14852" max="14852" width="31.5703125" style="3" customWidth="1"/>
    <col min="14853" max="15099" width="11.42578125" style="3"/>
    <col min="15100" max="15100" width="12.140625" style="3" customWidth="1"/>
    <col min="15101" max="15101" width="33.140625" style="3" customWidth="1"/>
    <col min="15102" max="15102" width="13.7109375" style="3" customWidth="1"/>
    <col min="15103" max="15103" width="14.42578125" style="3" customWidth="1"/>
    <col min="15104" max="15104" width="14.140625" style="3" customWidth="1"/>
    <col min="15105" max="15105" width="14.28515625" style="3" customWidth="1"/>
    <col min="15106" max="15106" width="14.5703125" style="3" customWidth="1"/>
    <col min="15107" max="15107" width="14.28515625" style="3" customWidth="1"/>
    <col min="15108" max="15108" width="31.5703125" style="3" customWidth="1"/>
    <col min="15109" max="15355" width="11.42578125" style="3"/>
    <col min="15356" max="15356" width="12.140625" style="3" customWidth="1"/>
    <col min="15357" max="15357" width="33.140625" style="3" customWidth="1"/>
    <col min="15358" max="15358" width="13.7109375" style="3" customWidth="1"/>
    <col min="15359" max="15359" width="14.42578125" style="3" customWidth="1"/>
    <col min="15360" max="15360" width="14.140625" style="3" customWidth="1"/>
    <col min="15361" max="15361" width="14.28515625" style="3" customWidth="1"/>
    <col min="15362" max="15362" width="14.5703125" style="3" customWidth="1"/>
    <col min="15363" max="15363" width="14.28515625" style="3" customWidth="1"/>
    <col min="15364" max="15364" width="31.5703125" style="3" customWidth="1"/>
    <col min="15365" max="15611" width="11.42578125" style="3"/>
    <col min="15612" max="15612" width="12.140625" style="3" customWidth="1"/>
    <col min="15613" max="15613" width="33.140625" style="3" customWidth="1"/>
    <col min="15614" max="15614" width="13.7109375" style="3" customWidth="1"/>
    <col min="15615" max="15615" width="14.42578125" style="3" customWidth="1"/>
    <col min="15616" max="15616" width="14.140625" style="3" customWidth="1"/>
    <col min="15617" max="15617" width="14.28515625" style="3" customWidth="1"/>
    <col min="15618" max="15618" width="14.5703125" style="3" customWidth="1"/>
    <col min="15619" max="15619" width="14.28515625" style="3" customWidth="1"/>
    <col min="15620" max="15620" width="31.5703125" style="3" customWidth="1"/>
    <col min="15621" max="15867" width="11.42578125" style="3"/>
    <col min="15868" max="15868" width="12.140625" style="3" customWidth="1"/>
    <col min="15869" max="15869" width="33.140625" style="3" customWidth="1"/>
    <col min="15870" max="15870" width="13.7109375" style="3" customWidth="1"/>
    <col min="15871" max="15871" width="14.42578125" style="3" customWidth="1"/>
    <col min="15872" max="15872" width="14.140625" style="3" customWidth="1"/>
    <col min="15873" max="15873" width="14.28515625" style="3" customWidth="1"/>
    <col min="15874" max="15874" width="14.5703125" style="3" customWidth="1"/>
    <col min="15875" max="15875" width="14.28515625" style="3" customWidth="1"/>
    <col min="15876" max="15876" width="31.5703125" style="3" customWidth="1"/>
    <col min="15877" max="16123" width="11.42578125" style="3"/>
    <col min="16124" max="16124" width="12.140625" style="3" customWidth="1"/>
    <col min="16125" max="16125" width="33.140625" style="3" customWidth="1"/>
    <col min="16126" max="16126" width="13.7109375" style="3" customWidth="1"/>
    <col min="16127" max="16127" width="14.42578125" style="3" customWidth="1"/>
    <col min="16128" max="16128" width="14.140625" style="3" customWidth="1"/>
    <col min="16129" max="16129" width="14.28515625" style="3" customWidth="1"/>
    <col min="16130" max="16130" width="14.5703125" style="3" customWidth="1"/>
    <col min="16131" max="16131" width="14.28515625" style="3" customWidth="1"/>
    <col min="16132" max="16132" width="31.5703125" style="3" customWidth="1"/>
    <col min="16133" max="16384" width="11.42578125" style="3"/>
  </cols>
  <sheetData>
    <row r="1" spans="1:7" ht="14.25" x14ac:dyDescent="0.2">
      <c r="A1" s="1"/>
      <c r="B1" s="1"/>
      <c r="C1" s="2"/>
      <c r="D1" s="2"/>
      <c r="E1" s="2"/>
      <c r="F1" s="2"/>
      <c r="G1" s="2"/>
    </row>
    <row r="2" spans="1:7" ht="16.5" customHeight="1" x14ac:dyDescent="0.25">
      <c r="A2" s="4"/>
      <c r="B2" s="1"/>
      <c r="C2" s="5"/>
      <c r="D2" s="5"/>
      <c r="E2" s="5"/>
      <c r="F2" s="5"/>
      <c r="G2" s="2"/>
    </row>
    <row r="3" spans="1:7" s="6" customFormat="1" ht="15" x14ac:dyDescent="0.2">
      <c r="A3" s="50" t="s">
        <v>0</v>
      </c>
      <c r="B3" s="51"/>
      <c r="C3" s="51"/>
      <c r="D3" s="51"/>
      <c r="E3" s="51"/>
      <c r="F3" s="51"/>
      <c r="G3" s="52"/>
    </row>
    <row r="4" spans="1:7" s="6" customFormat="1" ht="15" x14ac:dyDescent="0.2">
      <c r="A4" s="53" t="s">
        <v>1</v>
      </c>
      <c r="B4" s="54"/>
      <c r="C4" s="54"/>
      <c r="D4" s="54"/>
      <c r="E4" s="54"/>
      <c r="F4" s="54"/>
      <c r="G4" s="55"/>
    </row>
    <row r="5" spans="1:7" ht="15" x14ac:dyDescent="0.2">
      <c r="A5" s="56" t="s">
        <v>83</v>
      </c>
      <c r="B5" s="57"/>
      <c r="C5" s="57"/>
      <c r="D5" s="57"/>
      <c r="E5" s="57"/>
      <c r="F5" s="57"/>
      <c r="G5" s="58"/>
    </row>
    <row r="6" spans="1:7" ht="23.25" customHeight="1" x14ac:dyDescent="0.2">
      <c r="A6" s="7"/>
      <c r="B6" s="7"/>
      <c r="C6" s="8"/>
      <c r="D6" s="8"/>
      <c r="E6" s="8"/>
      <c r="F6" s="8"/>
      <c r="G6" s="8"/>
    </row>
    <row r="7" spans="1:7" ht="16.5" customHeight="1" x14ac:dyDescent="0.2">
      <c r="A7" s="59" t="s">
        <v>2</v>
      </c>
      <c r="B7" s="59" t="s">
        <v>3</v>
      </c>
      <c r="C7" s="60" t="s">
        <v>4</v>
      </c>
      <c r="D7" s="60" t="s">
        <v>5</v>
      </c>
      <c r="E7" s="60" t="s">
        <v>6</v>
      </c>
      <c r="F7" s="60"/>
      <c r="G7" s="60" t="s">
        <v>7</v>
      </c>
    </row>
    <row r="8" spans="1:7" ht="18" customHeight="1" x14ac:dyDescent="0.2">
      <c r="A8" s="59"/>
      <c r="B8" s="59"/>
      <c r="C8" s="60"/>
      <c r="D8" s="60"/>
      <c r="E8" s="9" t="s">
        <v>8</v>
      </c>
      <c r="F8" s="9" t="s">
        <v>9</v>
      </c>
      <c r="G8" s="60"/>
    </row>
    <row r="9" spans="1:7" x14ac:dyDescent="0.2">
      <c r="A9" s="40">
        <v>10000</v>
      </c>
      <c r="B9" s="40" t="s">
        <v>16</v>
      </c>
      <c r="C9" s="10"/>
      <c r="D9" s="11"/>
      <c r="E9" s="48"/>
      <c r="F9" s="48"/>
      <c r="G9" s="12"/>
    </row>
    <row r="10" spans="1:7" s="14" customFormat="1" x14ac:dyDescent="0.2">
      <c r="A10" s="41">
        <v>11301</v>
      </c>
      <c r="B10" s="41" t="s">
        <v>17</v>
      </c>
      <c r="C10" s="42">
        <f>2131748+6919891.2+2636901+1371410</f>
        <v>13059950.199999999</v>
      </c>
      <c r="D10" s="47"/>
      <c r="E10" s="47"/>
      <c r="F10" s="47"/>
      <c r="G10" s="20">
        <f>C10+D10+E10-F10</f>
        <v>13059950.199999999</v>
      </c>
    </row>
    <row r="11" spans="1:7" s="14" customFormat="1" ht="12.75" customHeight="1" x14ac:dyDescent="0.2">
      <c r="A11" s="41">
        <v>12101</v>
      </c>
      <c r="B11" s="41" t="s">
        <v>18</v>
      </c>
      <c r="C11" s="42">
        <f>590610+305509.7+377580</f>
        <v>1273699.7</v>
      </c>
      <c r="D11" s="43"/>
      <c r="E11" s="43">
        <v>28254</v>
      </c>
      <c r="F11" s="43"/>
      <c r="G11" s="13">
        <f t="shared" ref="G11:G53" si="0">C11+D11+E11-F11</f>
        <v>1301953.7</v>
      </c>
    </row>
    <row r="12" spans="1:7" s="14" customFormat="1" x14ac:dyDescent="0.2">
      <c r="A12" s="41">
        <v>12201</v>
      </c>
      <c r="B12" s="41" t="s">
        <v>19</v>
      </c>
      <c r="C12" s="42">
        <v>50000</v>
      </c>
      <c r="D12" s="43"/>
      <c r="E12" s="43"/>
      <c r="F12" s="43"/>
      <c r="G12" s="13">
        <f t="shared" si="0"/>
        <v>50000</v>
      </c>
    </row>
    <row r="13" spans="1:7" s="14" customFormat="1" x14ac:dyDescent="0.2">
      <c r="A13" s="41">
        <v>13201</v>
      </c>
      <c r="B13" s="41" t="s">
        <v>20</v>
      </c>
      <c r="C13" s="42">
        <f>38177+118492+50478.05+16513</f>
        <v>223660.05</v>
      </c>
      <c r="D13" s="43"/>
      <c r="E13" s="43"/>
      <c r="F13" s="43"/>
      <c r="G13" s="13">
        <f t="shared" si="0"/>
        <v>223660.05</v>
      </c>
    </row>
    <row r="14" spans="1:7" s="14" customFormat="1" x14ac:dyDescent="0.2">
      <c r="A14" s="41">
        <v>13203</v>
      </c>
      <c r="B14" s="41" t="s">
        <v>21</v>
      </c>
      <c r="C14" s="42">
        <f>221192+806902.11+370457+207497</f>
        <v>1606048.1099999999</v>
      </c>
      <c r="D14" s="43"/>
      <c r="E14" s="43"/>
      <c r="F14" s="43"/>
      <c r="G14" s="13">
        <f t="shared" si="0"/>
        <v>1606048.1099999999</v>
      </c>
    </row>
    <row r="15" spans="1:7" s="14" customFormat="1" x14ac:dyDescent="0.2">
      <c r="A15" s="41">
        <v>13205</v>
      </c>
      <c r="B15" s="41" t="s">
        <v>22</v>
      </c>
      <c r="C15" s="42">
        <v>1606048.11</v>
      </c>
      <c r="D15" s="43"/>
      <c r="E15" s="43"/>
      <c r="F15" s="43"/>
      <c r="G15" s="13">
        <f t="shared" si="0"/>
        <v>1606048.11</v>
      </c>
    </row>
    <row r="16" spans="1:7" s="14" customFormat="1" x14ac:dyDescent="0.2">
      <c r="A16" s="41">
        <v>14102</v>
      </c>
      <c r="B16" s="41" t="s">
        <v>23</v>
      </c>
      <c r="C16" s="42">
        <v>1980000</v>
      </c>
      <c r="D16" s="43"/>
      <c r="E16" s="43"/>
      <c r="F16" s="43"/>
      <c r="G16" s="13">
        <f t="shared" si="0"/>
        <v>1980000</v>
      </c>
    </row>
    <row r="17" spans="1:7" s="14" customFormat="1" ht="12.75" customHeight="1" x14ac:dyDescent="0.2">
      <c r="A17" s="41">
        <v>14105</v>
      </c>
      <c r="B17" s="41" t="s">
        <v>24</v>
      </c>
      <c r="C17" s="42">
        <v>1194000</v>
      </c>
      <c r="D17" s="43"/>
      <c r="E17" s="43"/>
      <c r="F17" s="43"/>
      <c r="G17" s="13">
        <f t="shared" si="0"/>
        <v>1194000</v>
      </c>
    </row>
    <row r="18" spans="1:7" s="14" customFormat="1" x14ac:dyDescent="0.2">
      <c r="A18" s="41">
        <v>15201</v>
      </c>
      <c r="B18" s="41" t="s">
        <v>25</v>
      </c>
      <c r="C18" s="42">
        <v>200000</v>
      </c>
      <c r="D18" s="43"/>
      <c r="E18" s="43">
        <v>171216</v>
      </c>
      <c r="F18" s="43"/>
      <c r="G18" s="13">
        <f t="shared" si="0"/>
        <v>371216</v>
      </c>
    </row>
    <row r="19" spans="1:7" s="14" customFormat="1" x14ac:dyDescent="0.2">
      <c r="A19" s="41">
        <v>15202</v>
      </c>
      <c r="B19" s="41" t="s">
        <v>26</v>
      </c>
      <c r="C19" s="42">
        <v>360000</v>
      </c>
      <c r="D19" s="43"/>
      <c r="E19" s="43"/>
      <c r="F19" s="43"/>
      <c r="G19" s="13">
        <f t="shared" si="0"/>
        <v>360000</v>
      </c>
    </row>
    <row r="20" spans="1:7" s="14" customFormat="1" x14ac:dyDescent="0.2">
      <c r="A20" s="41">
        <v>15401</v>
      </c>
      <c r="B20" s="41" t="s">
        <v>27</v>
      </c>
      <c r="C20" s="42">
        <f>724991+2210980+1144100+555421</f>
        <v>4635492</v>
      </c>
      <c r="D20" s="43"/>
      <c r="E20" s="43"/>
      <c r="F20" s="43"/>
      <c r="G20" s="13">
        <f t="shared" si="0"/>
        <v>4635492</v>
      </c>
    </row>
    <row r="21" spans="1:7" s="14" customFormat="1" x14ac:dyDescent="0.2">
      <c r="A21" s="41">
        <v>17101</v>
      </c>
      <c r="B21" s="41" t="s">
        <v>28</v>
      </c>
      <c r="C21" s="42">
        <f>45500+200040+61000+26000</f>
        <v>332540</v>
      </c>
      <c r="D21" s="43"/>
      <c r="E21" s="43"/>
      <c r="F21" s="43"/>
      <c r="G21" s="13">
        <f t="shared" si="0"/>
        <v>332540</v>
      </c>
    </row>
    <row r="22" spans="1:7" s="14" customFormat="1" x14ac:dyDescent="0.2">
      <c r="A22" s="41">
        <v>17102</v>
      </c>
      <c r="B22" s="41" t="s">
        <v>29</v>
      </c>
      <c r="C22" s="42">
        <f>13296+26171+24326+1545</f>
        <v>65338</v>
      </c>
      <c r="D22" s="43"/>
      <c r="E22" s="43"/>
      <c r="F22" s="43"/>
      <c r="G22" s="13">
        <f t="shared" si="0"/>
        <v>65338</v>
      </c>
    </row>
    <row r="23" spans="1:7" s="14" customFormat="1" x14ac:dyDescent="0.2">
      <c r="A23" s="41">
        <v>17104</v>
      </c>
      <c r="B23" s="41" t="s">
        <v>30</v>
      </c>
      <c r="C23" s="42">
        <f>61520+84837+467492+56951</f>
        <v>670800</v>
      </c>
      <c r="D23" s="43"/>
      <c r="E23" s="43">
        <v>46999.98</v>
      </c>
      <c r="F23" s="43"/>
      <c r="G23" s="13">
        <f t="shared" si="0"/>
        <v>717799.98</v>
      </c>
    </row>
    <row r="24" spans="1:7" s="14" customFormat="1" x14ac:dyDescent="0.2">
      <c r="A24" s="40">
        <v>20000</v>
      </c>
      <c r="B24" s="40" t="s">
        <v>31</v>
      </c>
      <c r="C24" s="42"/>
      <c r="D24" s="43"/>
      <c r="E24" s="43"/>
      <c r="F24" s="43"/>
      <c r="G24" s="13"/>
    </row>
    <row r="25" spans="1:7" s="14" customFormat="1" x14ac:dyDescent="0.2">
      <c r="A25" s="41">
        <v>21102</v>
      </c>
      <c r="B25" s="41" t="s">
        <v>32</v>
      </c>
      <c r="C25" s="42">
        <f>76174+15890+41915+24821</f>
        <v>158800</v>
      </c>
      <c r="D25" s="43"/>
      <c r="E25" s="43">
        <v>7500</v>
      </c>
      <c r="F25" s="43"/>
      <c r="G25" s="13">
        <f t="shared" si="0"/>
        <v>166300</v>
      </c>
    </row>
    <row r="26" spans="1:7" s="14" customFormat="1" x14ac:dyDescent="0.2">
      <c r="A26" s="41">
        <v>21104</v>
      </c>
      <c r="B26" s="41" t="s">
        <v>33</v>
      </c>
      <c r="C26" s="42">
        <f>12736+10000</f>
        <v>22736</v>
      </c>
      <c r="D26" s="43"/>
      <c r="E26" s="43"/>
      <c r="F26" s="43"/>
      <c r="G26" s="13">
        <f t="shared" si="0"/>
        <v>22736</v>
      </c>
    </row>
    <row r="27" spans="1:7" s="14" customFormat="1" x14ac:dyDescent="0.2">
      <c r="A27" s="41">
        <v>21201</v>
      </c>
      <c r="B27" s="41" t="s">
        <v>34</v>
      </c>
      <c r="C27" s="42">
        <f>20142+5640+46731+23852</f>
        <v>96365</v>
      </c>
      <c r="D27" s="43"/>
      <c r="E27" s="43"/>
      <c r="F27" s="43"/>
      <c r="G27" s="13">
        <f t="shared" si="0"/>
        <v>96365</v>
      </c>
    </row>
    <row r="28" spans="1:7" s="14" customFormat="1" x14ac:dyDescent="0.2">
      <c r="A28" s="41">
        <v>21401</v>
      </c>
      <c r="B28" s="41" t="s">
        <v>35</v>
      </c>
      <c r="C28" s="42">
        <v>2400</v>
      </c>
      <c r="D28" s="43"/>
      <c r="E28" s="43"/>
      <c r="F28" s="43"/>
      <c r="G28" s="13">
        <f t="shared" si="0"/>
        <v>2400</v>
      </c>
    </row>
    <row r="29" spans="1:7" s="14" customFormat="1" x14ac:dyDescent="0.2">
      <c r="A29" s="41">
        <v>21504</v>
      </c>
      <c r="B29" s="41" t="s">
        <v>36</v>
      </c>
      <c r="C29" s="42">
        <v>181034.48</v>
      </c>
      <c r="D29" s="43"/>
      <c r="E29" s="43"/>
      <c r="F29" s="43"/>
      <c r="G29" s="13">
        <f t="shared" si="0"/>
        <v>181034.48</v>
      </c>
    </row>
    <row r="30" spans="1:7" s="14" customFormat="1" x14ac:dyDescent="0.2">
      <c r="A30" s="41">
        <v>21601</v>
      </c>
      <c r="B30" s="41" t="s">
        <v>37</v>
      </c>
      <c r="C30" s="42">
        <f>8477+3473</f>
        <v>11950</v>
      </c>
      <c r="D30" s="43"/>
      <c r="E30" s="43"/>
      <c r="F30" s="43"/>
      <c r="G30" s="13">
        <f t="shared" si="0"/>
        <v>11950</v>
      </c>
    </row>
    <row r="31" spans="1:7" s="14" customFormat="1" x14ac:dyDescent="0.2">
      <c r="A31" s="41">
        <v>23804</v>
      </c>
      <c r="B31" s="41" t="s">
        <v>38</v>
      </c>
      <c r="C31" s="42">
        <v>42900</v>
      </c>
      <c r="D31" s="43"/>
      <c r="E31" s="43"/>
      <c r="F31" s="43"/>
      <c r="G31" s="13">
        <f t="shared" si="0"/>
        <v>42900</v>
      </c>
    </row>
    <row r="32" spans="1:7" s="14" customFormat="1" x14ac:dyDescent="0.2">
      <c r="A32" s="41">
        <v>24401</v>
      </c>
      <c r="B32" s="41" t="s">
        <v>39</v>
      </c>
      <c r="C32" s="42">
        <v>300</v>
      </c>
      <c r="D32" s="43"/>
      <c r="E32" s="43"/>
      <c r="F32" s="43"/>
      <c r="G32" s="13">
        <f t="shared" si="0"/>
        <v>300</v>
      </c>
    </row>
    <row r="33" spans="1:9" s="14" customFormat="1" x14ac:dyDescent="0.2">
      <c r="A33" s="41">
        <v>24601</v>
      </c>
      <c r="B33" s="41" t="s">
        <v>40</v>
      </c>
      <c r="C33" s="42">
        <f>1000+5000+500</f>
        <v>6500</v>
      </c>
      <c r="D33" s="43"/>
      <c r="E33" s="43">
        <v>2059.98</v>
      </c>
      <c r="F33" s="43"/>
      <c r="G33" s="13">
        <f t="shared" si="0"/>
        <v>8559.98</v>
      </c>
    </row>
    <row r="34" spans="1:9" s="14" customFormat="1" x14ac:dyDescent="0.2">
      <c r="A34" s="41">
        <v>24901</v>
      </c>
      <c r="B34" s="41" t="s">
        <v>80</v>
      </c>
      <c r="C34" s="42">
        <v>9500</v>
      </c>
      <c r="D34" s="43"/>
      <c r="E34" s="43"/>
      <c r="F34" s="43"/>
      <c r="G34" s="13">
        <f t="shared" si="0"/>
        <v>9500</v>
      </c>
    </row>
    <row r="35" spans="1:9" s="14" customFormat="1" x14ac:dyDescent="0.2">
      <c r="A35" s="41">
        <v>25901</v>
      </c>
      <c r="B35" s="41" t="s">
        <v>41</v>
      </c>
      <c r="C35" s="42">
        <v>1134413</v>
      </c>
      <c r="D35" s="43"/>
      <c r="E35" s="43"/>
      <c r="F35" s="43">
        <v>34999.980000000003</v>
      </c>
      <c r="G35" s="13">
        <f>C35+D35+E35-F35</f>
        <v>1099413.02</v>
      </c>
    </row>
    <row r="36" spans="1:9" s="14" customFormat="1" x14ac:dyDescent="0.2">
      <c r="A36" s="41">
        <v>26101</v>
      </c>
      <c r="B36" s="41" t="s">
        <v>42</v>
      </c>
      <c r="C36" s="42">
        <f>14071+307681+58730+43318</f>
        <v>423800</v>
      </c>
      <c r="D36" s="43"/>
      <c r="E36" s="43">
        <v>12343.08</v>
      </c>
      <c r="F36" s="43"/>
      <c r="G36" s="13">
        <f t="shared" si="0"/>
        <v>436143.08</v>
      </c>
    </row>
    <row r="37" spans="1:9" s="14" customFormat="1" ht="12.75" customHeight="1" x14ac:dyDescent="0.2">
      <c r="A37" s="41">
        <v>27101</v>
      </c>
      <c r="B37" s="41" t="s">
        <v>43</v>
      </c>
      <c r="C37" s="42">
        <f>5000+29400+10000+5000</f>
        <v>49400</v>
      </c>
      <c r="D37" s="43"/>
      <c r="E37" s="43">
        <v>56748.9</v>
      </c>
      <c r="F37" s="43"/>
      <c r="G37" s="13">
        <f t="shared" si="0"/>
        <v>106148.9</v>
      </c>
    </row>
    <row r="38" spans="1:9" s="14" customFormat="1" x14ac:dyDescent="0.2">
      <c r="A38" s="41">
        <v>27201</v>
      </c>
      <c r="B38" s="41" t="s">
        <v>44</v>
      </c>
      <c r="C38" s="42">
        <f>1000+500+500</f>
        <v>2000</v>
      </c>
      <c r="D38" s="43"/>
      <c r="E38" s="43"/>
      <c r="F38" s="43"/>
      <c r="G38" s="13">
        <f t="shared" si="0"/>
        <v>2000</v>
      </c>
    </row>
    <row r="39" spans="1:9" s="14" customFormat="1" x14ac:dyDescent="0.2">
      <c r="A39" s="41">
        <v>29101</v>
      </c>
      <c r="B39" s="41" t="s">
        <v>45</v>
      </c>
      <c r="C39" s="42">
        <f>7249+54811+1240</f>
        <v>63300</v>
      </c>
      <c r="D39" s="43"/>
      <c r="E39" s="43">
        <v>1539.9</v>
      </c>
      <c r="F39" s="43"/>
      <c r="G39" s="13">
        <f t="shared" si="0"/>
        <v>64839.9</v>
      </c>
    </row>
    <row r="40" spans="1:9" s="14" customFormat="1" ht="12.75" customHeight="1" x14ac:dyDescent="0.2">
      <c r="A40" s="41">
        <v>29402</v>
      </c>
      <c r="B40" s="41" t="s">
        <v>46</v>
      </c>
      <c r="C40" s="42">
        <f>5435+109+3538+2202</f>
        <v>11284</v>
      </c>
      <c r="D40" s="43"/>
      <c r="E40" s="43"/>
      <c r="F40" s="43"/>
      <c r="G40" s="13">
        <f t="shared" si="0"/>
        <v>11284</v>
      </c>
    </row>
    <row r="41" spans="1:9" s="14" customFormat="1" x14ac:dyDescent="0.2">
      <c r="A41" s="40">
        <v>30000</v>
      </c>
      <c r="B41" s="40" t="s">
        <v>47</v>
      </c>
      <c r="C41" s="42">
        <v>0</v>
      </c>
      <c r="D41" s="43"/>
      <c r="E41" s="43"/>
      <c r="F41" s="43"/>
      <c r="G41" s="13">
        <f t="shared" si="0"/>
        <v>0</v>
      </c>
    </row>
    <row r="42" spans="1:9" s="14" customFormat="1" x14ac:dyDescent="0.2">
      <c r="A42" s="41">
        <v>31101</v>
      </c>
      <c r="B42" s="41" t="s">
        <v>48</v>
      </c>
      <c r="C42" s="42">
        <f>32965+18279675</f>
        <v>18312640</v>
      </c>
      <c r="D42" s="43"/>
      <c r="E42" s="43"/>
      <c r="F42" s="43">
        <v>456812.58</v>
      </c>
      <c r="G42" s="13">
        <f t="shared" si="0"/>
        <v>17855827.420000002</v>
      </c>
    </row>
    <row r="43" spans="1:9" s="14" customFormat="1" x14ac:dyDescent="0.2">
      <c r="A43" s="41">
        <v>31401</v>
      </c>
      <c r="B43" s="41" t="s">
        <v>49</v>
      </c>
      <c r="C43" s="42">
        <f>55694+4306</f>
        <v>60000</v>
      </c>
      <c r="D43" s="43"/>
      <c r="E43" s="43"/>
      <c r="F43" s="43"/>
      <c r="G43" s="13">
        <f t="shared" si="0"/>
        <v>60000</v>
      </c>
    </row>
    <row r="44" spans="1:9" s="14" customFormat="1" ht="12.75" customHeight="1" x14ac:dyDescent="0.2">
      <c r="A44" s="41">
        <v>31501</v>
      </c>
      <c r="B44" s="41" t="s">
        <v>50</v>
      </c>
      <c r="C44" s="42">
        <v>59500</v>
      </c>
      <c r="D44" s="43"/>
      <c r="E44" s="43"/>
      <c r="F44" s="43"/>
      <c r="G44" s="13">
        <f t="shared" si="0"/>
        <v>59500</v>
      </c>
    </row>
    <row r="45" spans="1:9" s="14" customFormat="1" x14ac:dyDescent="0.2">
      <c r="A45" s="41">
        <v>32601</v>
      </c>
      <c r="B45" s="41" t="s">
        <v>51</v>
      </c>
      <c r="C45" s="42">
        <v>30000</v>
      </c>
      <c r="D45" s="46"/>
      <c r="E45" s="43"/>
      <c r="F45" s="43">
        <v>4856.5200000000004</v>
      </c>
      <c r="G45" s="13">
        <f t="shared" si="0"/>
        <v>25143.48</v>
      </c>
    </row>
    <row r="46" spans="1:9" s="14" customFormat="1" x14ac:dyDescent="0.2">
      <c r="A46" s="41">
        <v>33301</v>
      </c>
      <c r="B46" s="41" t="s">
        <v>52</v>
      </c>
      <c r="C46" s="42">
        <f>28120+412080</f>
        <v>440200</v>
      </c>
      <c r="D46" s="46"/>
      <c r="E46" s="43"/>
      <c r="F46" s="43"/>
      <c r="G46" s="13">
        <f t="shared" si="0"/>
        <v>440200</v>
      </c>
    </row>
    <row r="47" spans="1:9" s="14" customFormat="1" x14ac:dyDescent="0.2">
      <c r="A47" s="41">
        <v>33401</v>
      </c>
      <c r="B47" s="41" t="s">
        <v>53</v>
      </c>
      <c r="C47" s="42">
        <v>20000</v>
      </c>
      <c r="D47" s="46"/>
      <c r="E47" s="43"/>
      <c r="F47" s="43"/>
      <c r="G47" s="13">
        <f t="shared" si="0"/>
        <v>20000</v>
      </c>
    </row>
    <row r="48" spans="1:9" s="14" customFormat="1" x14ac:dyDescent="0.2">
      <c r="A48" s="41">
        <v>34101</v>
      </c>
      <c r="B48" s="41" t="s">
        <v>54</v>
      </c>
      <c r="C48" s="42">
        <v>104817</v>
      </c>
      <c r="D48" s="46"/>
      <c r="E48" s="43"/>
      <c r="F48" s="43"/>
      <c r="G48" s="13">
        <f>C48+D48+E48-F48</f>
        <v>104817</v>
      </c>
      <c r="I48" s="38"/>
    </row>
    <row r="49" spans="1:7" s="14" customFormat="1" x14ac:dyDescent="0.2">
      <c r="A49" s="41">
        <v>34401</v>
      </c>
      <c r="B49" s="41" t="s">
        <v>55</v>
      </c>
      <c r="C49" s="42">
        <v>11000</v>
      </c>
      <c r="D49" s="46"/>
      <c r="E49" s="43"/>
      <c r="F49" s="43"/>
      <c r="G49" s="13">
        <f t="shared" si="0"/>
        <v>11000</v>
      </c>
    </row>
    <row r="50" spans="1:7" s="14" customFormat="1" x14ac:dyDescent="0.2">
      <c r="A50" s="41">
        <v>35101</v>
      </c>
      <c r="B50" s="41" t="s">
        <v>56</v>
      </c>
      <c r="C50" s="42">
        <v>120000</v>
      </c>
      <c r="D50" s="46"/>
      <c r="E50" s="43"/>
      <c r="F50" s="43"/>
      <c r="G50" s="13">
        <f>C50+D50+E50-F50</f>
        <v>120000</v>
      </c>
    </row>
    <row r="51" spans="1:7" s="14" customFormat="1" x14ac:dyDescent="0.2">
      <c r="A51" s="41">
        <v>35102</v>
      </c>
      <c r="B51" s="41" t="s">
        <v>57</v>
      </c>
      <c r="C51" s="42">
        <v>864833.31</v>
      </c>
      <c r="D51" s="46"/>
      <c r="E51" s="43"/>
      <c r="F51" s="43">
        <v>17052.419999999998</v>
      </c>
      <c r="G51" s="13">
        <f t="shared" si="0"/>
        <v>847780.89</v>
      </c>
    </row>
    <row r="52" spans="1:7" s="14" customFormat="1" ht="12.75" customHeight="1" x14ac:dyDescent="0.2">
      <c r="A52" s="41">
        <v>35103</v>
      </c>
      <c r="B52" s="41" t="s">
        <v>58</v>
      </c>
      <c r="C52" s="42">
        <v>2000000</v>
      </c>
      <c r="D52" s="46"/>
      <c r="E52" s="43"/>
      <c r="F52" s="43">
        <v>88137.48</v>
      </c>
      <c r="G52" s="13">
        <f t="shared" si="0"/>
        <v>1911862.52</v>
      </c>
    </row>
    <row r="53" spans="1:7" s="14" customFormat="1" x14ac:dyDescent="0.2">
      <c r="A53" s="41">
        <v>35104</v>
      </c>
      <c r="B53" s="41" t="s">
        <v>59</v>
      </c>
      <c r="C53" s="42">
        <v>589697</v>
      </c>
      <c r="D53" s="46"/>
      <c r="E53" s="43">
        <v>134245.68</v>
      </c>
      <c r="F53" s="43"/>
      <c r="G53" s="13">
        <f t="shared" si="0"/>
        <v>723942.67999999993</v>
      </c>
    </row>
    <row r="54" spans="1:7" s="14" customFormat="1" x14ac:dyDescent="0.2">
      <c r="A54" s="41">
        <v>35201</v>
      </c>
      <c r="B54" s="41" t="s">
        <v>60</v>
      </c>
      <c r="C54" s="42">
        <v>6000</v>
      </c>
      <c r="D54" s="46"/>
      <c r="E54" s="43"/>
      <c r="F54" s="43"/>
      <c r="G54" s="13">
        <f t="shared" ref="G54:G74" si="1">C54+D54+E54-F54</f>
        <v>6000</v>
      </c>
    </row>
    <row r="55" spans="1:7" s="14" customFormat="1" x14ac:dyDescent="0.2">
      <c r="A55" s="41">
        <v>35301</v>
      </c>
      <c r="B55" s="41" t="s">
        <v>61</v>
      </c>
      <c r="C55" s="42">
        <v>20000</v>
      </c>
      <c r="D55" s="46"/>
      <c r="E55" s="43"/>
      <c r="F55" s="43"/>
      <c r="G55" s="13">
        <f t="shared" si="1"/>
        <v>20000</v>
      </c>
    </row>
    <row r="56" spans="1:7" s="14" customFormat="1" x14ac:dyDescent="0.2">
      <c r="A56" s="41">
        <v>35501</v>
      </c>
      <c r="B56" s="41" t="s">
        <v>62</v>
      </c>
      <c r="C56" s="42">
        <v>60000</v>
      </c>
      <c r="D56" s="46"/>
      <c r="E56" s="43">
        <v>37869.839999999997</v>
      </c>
      <c r="F56" s="43"/>
      <c r="G56" s="13">
        <f t="shared" si="1"/>
        <v>97869.84</v>
      </c>
    </row>
    <row r="57" spans="1:7" s="14" customFormat="1" x14ac:dyDescent="0.2">
      <c r="A57" s="41">
        <v>35701</v>
      </c>
      <c r="B57" s="41" t="s">
        <v>63</v>
      </c>
      <c r="C57" s="42">
        <v>29166.69</v>
      </c>
      <c r="D57" s="46"/>
      <c r="E57" s="43">
        <v>19999.98</v>
      </c>
      <c r="F57" s="43"/>
      <c r="G57" s="13">
        <f t="shared" si="1"/>
        <v>49166.67</v>
      </c>
    </row>
    <row r="58" spans="1:7" s="14" customFormat="1" x14ac:dyDescent="0.2">
      <c r="A58" s="41">
        <v>36101</v>
      </c>
      <c r="B58" s="41" t="s">
        <v>64</v>
      </c>
      <c r="C58" s="42">
        <v>14700</v>
      </c>
      <c r="D58" s="46"/>
      <c r="E58" s="43"/>
      <c r="F58" s="43"/>
      <c r="G58" s="13">
        <f t="shared" si="1"/>
        <v>14700</v>
      </c>
    </row>
    <row r="59" spans="1:7" s="14" customFormat="1" x14ac:dyDescent="0.2">
      <c r="A59" s="41">
        <v>36601</v>
      </c>
      <c r="B59" s="41" t="s">
        <v>65</v>
      </c>
      <c r="C59" s="42">
        <f>5600+5000</f>
        <v>10600</v>
      </c>
      <c r="D59" s="46"/>
      <c r="E59" s="43"/>
      <c r="F59" s="43"/>
      <c r="G59" s="13">
        <f t="shared" si="1"/>
        <v>10600</v>
      </c>
    </row>
    <row r="60" spans="1:7" s="14" customFormat="1" x14ac:dyDescent="0.2">
      <c r="A60" s="41">
        <v>37501</v>
      </c>
      <c r="B60" s="41" t="s">
        <v>66</v>
      </c>
      <c r="C60" s="42">
        <f>17160+2640+9040+20443.54</f>
        <v>49283.54</v>
      </c>
      <c r="D60" s="46"/>
      <c r="E60" s="43"/>
      <c r="F60" s="43"/>
      <c r="G60" s="13">
        <f t="shared" si="1"/>
        <v>49283.54</v>
      </c>
    </row>
    <row r="61" spans="1:7" s="14" customFormat="1" x14ac:dyDescent="0.2">
      <c r="A61" s="41">
        <v>38201</v>
      </c>
      <c r="B61" s="41" t="s">
        <v>67</v>
      </c>
      <c r="C61" s="42">
        <v>104305</v>
      </c>
      <c r="D61" s="46"/>
      <c r="E61" s="43"/>
      <c r="F61" s="43"/>
      <c r="G61" s="13">
        <f t="shared" si="1"/>
        <v>104305</v>
      </c>
    </row>
    <row r="62" spans="1:7" s="14" customFormat="1" x14ac:dyDescent="0.2">
      <c r="A62" s="41">
        <v>39203</v>
      </c>
      <c r="B62" s="41" t="s">
        <v>68</v>
      </c>
      <c r="C62" s="42">
        <v>1162745</v>
      </c>
      <c r="D62" s="46"/>
      <c r="E62" s="43"/>
      <c r="F62" s="43"/>
      <c r="G62" s="13">
        <f t="shared" si="1"/>
        <v>1162745</v>
      </c>
    </row>
    <row r="63" spans="1:7" s="14" customFormat="1" x14ac:dyDescent="0.2">
      <c r="A63" s="41">
        <v>39204</v>
      </c>
      <c r="B63" s="41" t="s">
        <v>69</v>
      </c>
      <c r="C63" s="42">
        <v>1300000</v>
      </c>
      <c r="D63" s="46"/>
      <c r="E63" s="43"/>
      <c r="F63" s="43"/>
      <c r="G63" s="13">
        <f t="shared" si="1"/>
        <v>1300000</v>
      </c>
    </row>
    <row r="64" spans="1:7" s="14" customFormat="1" x14ac:dyDescent="0.2">
      <c r="A64" s="41">
        <v>39801</v>
      </c>
      <c r="B64" s="41" t="s">
        <v>70</v>
      </c>
      <c r="C64" s="42">
        <v>606603</v>
      </c>
      <c r="D64" s="46"/>
      <c r="E64" s="43"/>
      <c r="F64" s="43">
        <v>25000.02</v>
      </c>
      <c r="G64" s="13">
        <f t="shared" si="1"/>
        <v>581602.98</v>
      </c>
    </row>
    <row r="65" spans="1:7" s="14" customFormat="1" ht="12.75" customHeight="1" x14ac:dyDescent="0.2">
      <c r="A65" s="41">
        <v>39901</v>
      </c>
      <c r="B65" s="41" t="s">
        <v>71</v>
      </c>
      <c r="C65" s="42">
        <v>21200</v>
      </c>
      <c r="D65" s="46"/>
      <c r="E65" s="43">
        <v>7500</v>
      </c>
      <c r="F65" s="43"/>
      <c r="G65" s="13">
        <f t="shared" si="1"/>
        <v>28700</v>
      </c>
    </row>
    <row r="66" spans="1:7" s="14" customFormat="1" ht="15.75" customHeight="1" x14ac:dyDescent="0.2">
      <c r="A66" s="41">
        <v>39902</v>
      </c>
      <c r="B66" s="41" t="s">
        <v>72</v>
      </c>
      <c r="C66" s="42">
        <v>192000</v>
      </c>
      <c r="D66" s="46"/>
      <c r="E66" s="43">
        <v>150000</v>
      </c>
      <c r="F66" s="43"/>
      <c r="G66" s="13">
        <f t="shared" si="1"/>
        <v>342000</v>
      </c>
    </row>
    <row r="67" spans="1:7" s="14" customFormat="1" ht="15" customHeight="1" x14ac:dyDescent="0.2">
      <c r="A67" s="41">
        <v>39903</v>
      </c>
      <c r="B67" s="41" t="s">
        <v>73</v>
      </c>
      <c r="C67" s="42">
        <v>437000</v>
      </c>
      <c r="D67" s="46"/>
      <c r="E67" s="43"/>
      <c r="F67" s="43"/>
      <c r="G67" s="13">
        <f t="shared" si="1"/>
        <v>437000</v>
      </c>
    </row>
    <row r="68" spans="1:7" s="14" customFormat="1" ht="15.75" customHeight="1" x14ac:dyDescent="0.2">
      <c r="A68" s="40"/>
      <c r="B68" s="40" t="s">
        <v>74</v>
      </c>
      <c r="C68" s="42"/>
      <c r="D68" s="10"/>
      <c r="E68" s="43"/>
      <c r="F68" s="43"/>
      <c r="G68" s="13">
        <f t="shared" si="1"/>
        <v>0</v>
      </c>
    </row>
    <row r="69" spans="1:7" s="14" customFormat="1" ht="15.75" customHeight="1" x14ac:dyDescent="0.2">
      <c r="A69" s="41">
        <v>51107</v>
      </c>
      <c r="B69" s="41" t="s">
        <v>81</v>
      </c>
      <c r="C69" s="42">
        <v>6000</v>
      </c>
      <c r="D69" s="10"/>
      <c r="E69" s="43"/>
      <c r="F69" s="43"/>
      <c r="G69" s="13">
        <f t="shared" si="1"/>
        <v>6000</v>
      </c>
    </row>
    <row r="70" spans="1:7" s="14" customFormat="1" ht="15.75" customHeight="1" x14ac:dyDescent="0.2">
      <c r="A70" s="41">
        <v>51503</v>
      </c>
      <c r="B70" s="41" t="s">
        <v>75</v>
      </c>
      <c r="C70" s="42">
        <v>100399</v>
      </c>
      <c r="D70" s="10"/>
      <c r="E70" s="43">
        <v>4697.82</v>
      </c>
      <c r="F70" s="43"/>
      <c r="G70" s="13">
        <f t="shared" si="1"/>
        <v>105096.82</v>
      </c>
    </row>
    <row r="71" spans="1:7" s="14" customFormat="1" ht="12.75" customHeight="1" x14ac:dyDescent="0.2">
      <c r="A71" s="41">
        <v>54101</v>
      </c>
      <c r="B71" s="41" t="s">
        <v>76</v>
      </c>
      <c r="C71" s="42">
        <v>100000</v>
      </c>
      <c r="D71" s="10"/>
      <c r="E71" s="43"/>
      <c r="F71" s="43">
        <v>4116.18</v>
      </c>
      <c r="G71" s="13">
        <f t="shared" si="1"/>
        <v>95883.82</v>
      </c>
    </row>
    <row r="72" spans="1:7" s="14" customFormat="1" ht="12.75" customHeight="1" x14ac:dyDescent="0.2">
      <c r="A72" s="41">
        <v>56704</v>
      </c>
      <c r="B72" s="41" t="s">
        <v>77</v>
      </c>
      <c r="C72" s="42">
        <v>30000</v>
      </c>
      <c r="D72" s="10"/>
      <c r="E72" s="43"/>
      <c r="F72" s="43"/>
      <c r="G72" s="13">
        <f t="shared" si="1"/>
        <v>30000</v>
      </c>
    </row>
    <row r="73" spans="1:7" s="14" customFormat="1" x14ac:dyDescent="0.2">
      <c r="A73" s="40">
        <v>99000</v>
      </c>
      <c r="B73" s="40" t="s">
        <v>10</v>
      </c>
      <c r="C73" s="42"/>
      <c r="D73" s="10"/>
      <c r="E73" s="44"/>
      <c r="F73" s="44"/>
      <c r="G73" s="13">
        <f t="shared" si="1"/>
        <v>0</v>
      </c>
    </row>
    <row r="74" spans="1:7" s="14" customFormat="1" x14ac:dyDescent="0.2">
      <c r="A74" s="41">
        <v>99101</v>
      </c>
      <c r="B74" s="41" t="s">
        <v>78</v>
      </c>
      <c r="C74" s="42">
        <v>120000.23</v>
      </c>
      <c r="D74" s="10"/>
      <c r="E74" s="45"/>
      <c r="F74" s="45">
        <v>49999.98</v>
      </c>
      <c r="G74" s="13">
        <f t="shared" si="1"/>
        <v>70000.25</v>
      </c>
    </row>
    <row r="75" spans="1:7" s="14" customFormat="1" ht="12" x14ac:dyDescent="0.2">
      <c r="A75" s="17"/>
      <c r="B75" s="18" t="s">
        <v>11</v>
      </c>
      <c r="C75" s="16"/>
      <c r="D75" s="16"/>
      <c r="E75" s="16"/>
      <c r="F75" s="39"/>
      <c r="G75" s="20"/>
    </row>
    <row r="76" spans="1:7" s="14" customFormat="1" ht="17.25" customHeight="1" x14ac:dyDescent="0.2">
      <c r="A76" s="15"/>
      <c r="B76" s="19"/>
      <c r="C76" s="20">
        <f>SUM(C9:C75)</f>
        <v>56456948.419999994</v>
      </c>
      <c r="D76" s="13">
        <f>SUM(D9:D75)</f>
        <v>0</v>
      </c>
      <c r="E76" s="13">
        <f>SUM(E9:E75)</f>
        <v>680975.16</v>
      </c>
      <c r="F76" s="13">
        <f>SUM(F9:F75)</f>
        <v>680975.16</v>
      </c>
      <c r="G76" s="13">
        <f>SUM(G9:G75)</f>
        <v>56456948.419999994</v>
      </c>
    </row>
    <row r="77" spans="1:7" ht="17.25" customHeight="1" x14ac:dyDescent="0.2">
      <c r="A77" s="15"/>
      <c r="B77" s="19"/>
      <c r="C77" s="21"/>
      <c r="D77" s="21"/>
      <c r="E77" s="21"/>
      <c r="F77" s="21"/>
      <c r="G77" s="21"/>
    </row>
    <row r="78" spans="1:7" ht="17.25" customHeight="1" x14ac:dyDescent="0.2">
      <c r="A78" s="22"/>
      <c r="B78" s="22"/>
      <c r="C78" s="21"/>
      <c r="D78" s="21"/>
      <c r="E78" s="21"/>
      <c r="F78" s="21"/>
      <c r="G78" s="21"/>
    </row>
    <row r="79" spans="1:7" s="23" customFormat="1" ht="19.899999999999999" customHeight="1" x14ac:dyDescent="0.2">
      <c r="C79" s="24"/>
      <c r="D79" s="24"/>
      <c r="E79" s="24"/>
      <c r="F79" s="24"/>
      <c r="G79" s="24"/>
    </row>
    <row r="80" spans="1:7" s="23" customFormat="1" ht="15" customHeight="1" x14ac:dyDescent="0.2">
      <c r="C80" s="25"/>
      <c r="D80" s="25"/>
      <c r="E80" s="25"/>
      <c r="F80" s="25"/>
      <c r="G80" s="25"/>
    </row>
    <row r="81" spans="1:7" s="23" customFormat="1" ht="15" customHeight="1" x14ac:dyDescent="0.2">
      <c r="C81" s="25"/>
      <c r="D81" s="25"/>
      <c r="E81" s="25"/>
      <c r="F81" s="25"/>
      <c r="G81" s="25"/>
    </row>
    <row r="82" spans="1:7" s="23" customFormat="1" ht="15" customHeight="1" x14ac:dyDescent="0.2">
      <c r="C82" s="25"/>
      <c r="D82" s="25"/>
      <c r="E82" s="25"/>
      <c r="F82" s="25"/>
      <c r="G82" s="25"/>
    </row>
    <row r="83" spans="1:7" s="23" customFormat="1" x14ac:dyDescent="0.2">
      <c r="C83" s="25"/>
      <c r="D83" s="25"/>
      <c r="E83" s="25"/>
      <c r="F83" s="25"/>
      <c r="G83" s="25"/>
    </row>
    <row r="84" spans="1:7" s="23" customFormat="1" x14ac:dyDescent="0.2">
      <c r="C84" s="25"/>
      <c r="D84" s="25"/>
      <c r="E84" s="25"/>
      <c r="F84" s="25"/>
      <c r="G84" s="25"/>
    </row>
    <row r="85" spans="1:7" s="23" customFormat="1" x14ac:dyDescent="0.2">
      <c r="C85" s="25"/>
      <c r="D85" s="25"/>
      <c r="E85" s="25"/>
      <c r="F85" s="25"/>
      <c r="G85" s="25"/>
    </row>
    <row r="86" spans="1:7" s="23" customFormat="1" x14ac:dyDescent="0.2">
      <c r="C86" s="25"/>
      <c r="D86" s="25"/>
      <c r="E86" s="25"/>
      <c r="F86" s="25"/>
      <c r="G86" s="25"/>
    </row>
    <row r="87" spans="1:7" s="23" customFormat="1" x14ac:dyDescent="0.2">
      <c r="C87" s="25"/>
      <c r="D87" s="25"/>
      <c r="E87" s="25"/>
      <c r="F87" s="25"/>
      <c r="G87" s="25"/>
    </row>
    <row r="88" spans="1:7" s="23" customFormat="1" x14ac:dyDescent="0.2">
      <c r="A88" s="3"/>
      <c r="B88" s="3"/>
      <c r="C88" s="25"/>
      <c r="D88" s="25"/>
      <c r="E88" s="25"/>
      <c r="F88" s="25"/>
      <c r="G88" s="25"/>
    </row>
  </sheetData>
  <mergeCells count="9">
    <mergeCell ref="A3:G3"/>
    <mergeCell ref="A4:G4"/>
    <mergeCell ref="A5:G5"/>
    <mergeCell ref="A7:A8"/>
    <mergeCell ref="B7:B8"/>
    <mergeCell ref="C7:C8"/>
    <mergeCell ref="D7:D8"/>
    <mergeCell ref="E7:F7"/>
    <mergeCell ref="G7:G8"/>
  </mergeCells>
  <conditionalFormatting sqref="A48:A49">
    <cfRule type="duplicateValues" dxfId="1" priority="2"/>
  </conditionalFormatting>
  <conditionalFormatting sqref="A47 A44:A45">
    <cfRule type="duplicateValues" dxfId="0" priority="1"/>
  </conditionalFormatting>
  <pageMargins left="0.31496062992125984" right="0.31496062992125984" top="1.1417322834645669" bottom="0.74803149606299213" header="0.31496062992125984" footer="0.31496062992125984"/>
  <pageSetup scale="80" orientation="portrait" r:id="rId1"/>
  <headerFooter>
    <oddHeader>&amp;L&amp;G&amp;R&amp;G</oddHeader>
  </headerFooter>
  <colBreaks count="1" manualBreakCount="1">
    <brk id="7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DE EGRESOS</vt:lpstr>
      <vt:lpstr> PRESUPUESTO MODIFICADO DE EGRE</vt:lpstr>
      <vt:lpstr>' PRESUPUESTO MODIFICADO DE EGRE'!Área_de_impresión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Contabilidad 1</cp:lastModifiedBy>
  <cp:lastPrinted>2024-08-27T17:44:55Z</cp:lastPrinted>
  <dcterms:created xsi:type="dcterms:W3CDTF">2023-02-13T16:15:26Z</dcterms:created>
  <dcterms:modified xsi:type="dcterms:W3CDTF">2024-08-27T20:53:36Z</dcterms:modified>
</cp:coreProperties>
</file>